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055" windowWidth="11205" windowHeight="4395" tabRatio="743"/>
  </bookViews>
  <sheets>
    <sheet name="rozpočet2019" sheetId="3" r:id="rId1"/>
    <sheet name="súťaže2018" sheetId="5" r:id="rId2"/>
  </sheets>
  <calcPr calcId="125725"/>
</workbook>
</file>

<file path=xl/calcChain.xml><?xml version="1.0" encoding="utf-8"?>
<calcChain xmlns="http://schemas.openxmlformats.org/spreadsheetml/2006/main">
  <c r="D15" i="3"/>
  <c r="K15"/>
  <c r="D41"/>
  <c r="K41"/>
  <c r="K62" l="1"/>
  <c r="D62"/>
  <c r="K42"/>
  <c r="K43"/>
  <c r="D43"/>
  <c r="D42"/>
  <c r="J27"/>
  <c r="K23"/>
  <c r="D23"/>
  <c r="I27"/>
  <c r="H27"/>
  <c r="G27"/>
  <c r="F27"/>
  <c r="E27"/>
  <c r="D36"/>
  <c r="J16" l="1"/>
  <c r="K14"/>
  <c r="D14"/>
  <c r="K76" l="1"/>
  <c r="Q35" i="5"/>
  <c r="G28"/>
  <c r="G27"/>
  <c r="G26"/>
  <c r="G25"/>
  <c r="G24"/>
  <c r="G23"/>
  <c r="G22"/>
  <c r="G21"/>
  <c r="G20"/>
  <c r="G19"/>
  <c r="H29"/>
  <c r="H32" s="1"/>
  <c r="S28"/>
  <c r="S27"/>
  <c r="S26"/>
  <c r="S25"/>
  <c r="S24"/>
  <c r="S23"/>
  <c r="S22"/>
  <c r="S21"/>
  <c r="S20"/>
  <c r="S19"/>
  <c r="P28"/>
  <c r="P27"/>
  <c r="P26"/>
  <c r="P25"/>
  <c r="P24"/>
  <c r="P23"/>
  <c r="P22"/>
  <c r="P21"/>
  <c r="P20"/>
  <c r="P19"/>
  <c r="M28"/>
  <c r="M27"/>
  <c r="M26"/>
  <c r="M25"/>
  <c r="M24"/>
  <c r="M23"/>
  <c r="M22"/>
  <c r="M21"/>
  <c r="M20"/>
  <c r="M19"/>
  <c r="S12"/>
  <c r="S11"/>
  <c r="S10"/>
  <c r="S9"/>
  <c r="S8"/>
  <c r="S7"/>
  <c r="S6"/>
  <c r="S5"/>
  <c r="S4"/>
  <c r="P12"/>
  <c r="P11"/>
  <c r="P10"/>
  <c r="P9"/>
  <c r="P8"/>
  <c r="P7"/>
  <c r="P6"/>
  <c r="P5"/>
  <c r="P4"/>
  <c r="M12"/>
  <c r="M11"/>
  <c r="M10"/>
  <c r="M9"/>
  <c r="M8"/>
  <c r="M7"/>
  <c r="M6"/>
  <c r="M5"/>
  <c r="M4"/>
  <c r="H35" l="1"/>
  <c r="H36" s="1"/>
  <c r="E29"/>
  <c r="E32" s="1"/>
  <c r="Q29"/>
  <c r="N29"/>
  <c r="N32" s="1"/>
  <c r="N36" s="1"/>
  <c r="K29"/>
  <c r="K32" s="1"/>
  <c r="K36" s="1"/>
  <c r="G5"/>
  <c r="G6"/>
  <c r="G7"/>
  <c r="G8"/>
  <c r="G9"/>
  <c r="G10"/>
  <c r="G11"/>
  <c r="G12"/>
  <c r="G4"/>
  <c r="D4"/>
  <c r="B35"/>
  <c r="D20"/>
  <c r="D21"/>
  <c r="D22"/>
  <c r="D23"/>
  <c r="D24"/>
  <c r="D25"/>
  <c r="D26"/>
  <c r="D27"/>
  <c r="D28"/>
  <c r="D19"/>
  <c r="D5"/>
  <c r="D6"/>
  <c r="D7"/>
  <c r="D8"/>
  <c r="D9"/>
  <c r="D10"/>
  <c r="D11"/>
  <c r="D12"/>
  <c r="D37" i="3"/>
  <c r="K36"/>
  <c r="K37"/>
  <c r="K38"/>
  <c r="K39"/>
  <c r="K40"/>
  <c r="K44"/>
  <c r="K45"/>
  <c r="K35"/>
  <c r="D38"/>
  <c r="D39"/>
  <c r="D40"/>
  <c r="D44"/>
  <c r="D45"/>
  <c r="D35"/>
  <c r="E16"/>
  <c r="E59"/>
  <c r="E74"/>
  <c r="E68"/>
  <c r="E63"/>
  <c r="E55"/>
  <c r="E46"/>
  <c r="E33"/>
  <c r="F16"/>
  <c r="F59"/>
  <c r="F74"/>
  <c r="F68"/>
  <c r="F63"/>
  <c r="F55"/>
  <c r="F46"/>
  <c r="F33"/>
  <c r="G16"/>
  <c r="G59"/>
  <c r="G74"/>
  <c r="G68"/>
  <c r="G63"/>
  <c r="G55"/>
  <c r="G46"/>
  <c r="G33"/>
  <c r="H16"/>
  <c r="H59"/>
  <c r="H74"/>
  <c r="H68"/>
  <c r="H63"/>
  <c r="H55"/>
  <c r="H46"/>
  <c r="H33"/>
  <c r="J59"/>
  <c r="J74"/>
  <c r="J68"/>
  <c r="J63"/>
  <c r="J55"/>
  <c r="J46"/>
  <c r="J33"/>
  <c r="I16"/>
  <c r="I59"/>
  <c r="I74"/>
  <c r="I55"/>
  <c r="I46"/>
  <c r="I33"/>
  <c r="D8"/>
  <c r="D9"/>
  <c r="D10"/>
  <c r="D11"/>
  <c r="D12"/>
  <c r="D13"/>
  <c r="D57"/>
  <c r="D58"/>
  <c r="D70"/>
  <c r="D71"/>
  <c r="D72"/>
  <c r="D73"/>
  <c r="D65"/>
  <c r="D66"/>
  <c r="D67"/>
  <c r="D61"/>
  <c r="D63" s="1"/>
  <c r="D48"/>
  <c r="D49"/>
  <c r="D50"/>
  <c r="D51"/>
  <c r="D52"/>
  <c r="D53"/>
  <c r="D54"/>
  <c r="D29"/>
  <c r="D30"/>
  <c r="D31"/>
  <c r="D32"/>
  <c r="D18"/>
  <c r="D19"/>
  <c r="D20"/>
  <c r="D21"/>
  <c r="D22"/>
  <c r="D24"/>
  <c r="D25"/>
  <c r="D26"/>
  <c r="K73"/>
  <c r="K72"/>
  <c r="K71"/>
  <c r="K70"/>
  <c r="K67"/>
  <c r="K66"/>
  <c r="K65"/>
  <c r="K61"/>
  <c r="K58"/>
  <c r="K57"/>
  <c r="K54"/>
  <c r="K53"/>
  <c r="K52"/>
  <c r="K51"/>
  <c r="K50"/>
  <c r="K49"/>
  <c r="K48"/>
  <c r="K32"/>
  <c r="K31"/>
  <c r="K30"/>
  <c r="K29"/>
  <c r="K26"/>
  <c r="K25"/>
  <c r="K24"/>
  <c r="K22"/>
  <c r="K21"/>
  <c r="K20"/>
  <c r="K19"/>
  <c r="K18"/>
  <c r="K13"/>
  <c r="K12"/>
  <c r="K11"/>
  <c r="K10"/>
  <c r="K9"/>
  <c r="K8"/>
  <c r="D59" l="1"/>
  <c r="I77"/>
  <c r="E35" i="5"/>
  <c r="E36" s="1"/>
  <c r="K16" i="3"/>
  <c r="K55"/>
  <c r="E13" i="5"/>
  <c r="B13"/>
  <c r="B17" s="1"/>
  <c r="D16" i="3"/>
  <c r="H77"/>
  <c r="D74"/>
  <c r="K59"/>
  <c r="K68"/>
  <c r="K63"/>
  <c r="D68"/>
  <c r="D27"/>
  <c r="D55"/>
  <c r="K33"/>
  <c r="G77"/>
  <c r="B29" i="5"/>
  <c r="B32" s="1"/>
  <c r="F77" i="3"/>
  <c r="D46"/>
  <c r="K27"/>
  <c r="K46"/>
  <c r="J77"/>
  <c r="D33"/>
  <c r="E77"/>
  <c r="K74"/>
  <c r="B36" i="5" l="1"/>
  <c r="D77" i="3"/>
  <c r="K77"/>
</calcChain>
</file>

<file path=xl/sharedStrings.xml><?xml version="1.0" encoding="utf-8"?>
<sst xmlns="http://schemas.openxmlformats.org/spreadsheetml/2006/main" count="237" uniqueCount="121">
  <si>
    <t>jc</t>
  </si>
  <si>
    <t>ks</t>
  </si>
  <si>
    <t>osoby</t>
  </si>
  <si>
    <t>kluby</t>
  </si>
  <si>
    <t>štát</t>
  </si>
  <si>
    <t>SúŤAŽE</t>
  </si>
  <si>
    <t>SEKRETARIÁT</t>
  </si>
  <si>
    <t>prenájom kancelárie</t>
  </si>
  <si>
    <t>SPOLU SEKRETARIÁT</t>
  </si>
  <si>
    <t>MEDZINÁRODNÁ DIPLOMACIA</t>
  </si>
  <si>
    <t>SPOLU MEDZINÁRODNÁ DIPLOMACIA</t>
  </si>
  <si>
    <t>SPOLU REPREZENTÁCIA SR</t>
  </si>
  <si>
    <t>Plénum SBF</t>
  </si>
  <si>
    <t>Zasadnutia SPR</t>
  </si>
  <si>
    <t>SPOLU INFORMÁCIE</t>
  </si>
  <si>
    <t>PREZENTÁCIA</t>
  </si>
  <si>
    <t>SPOLU PREZENTÁCIA</t>
  </si>
  <si>
    <t>materiály pre novinárov + kontakty</t>
  </si>
  <si>
    <t>VYROVNÁVACÍ FOND</t>
  </si>
  <si>
    <t>ROZPOČET SPOLU</t>
  </si>
  <si>
    <t>prvá liga</t>
  </si>
  <si>
    <t>juniori</t>
  </si>
  <si>
    <t>kadeti</t>
  </si>
  <si>
    <t>Slovenský pohár</t>
  </si>
  <si>
    <t>žiaci</t>
  </si>
  <si>
    <t xml:space="preserve">SPOLU SÚŤAŽE </t>
  </si>
  <si>
    <t>SPOLU RIADENIE SBF</t>
  </si>
  <si>
    <t xml:space="preserve">KOMISIE </t>
  </si>
  <si>
    <t>Zapisovateľská komisia</t>
  </si>
  <si>
    <t xml:space="preserve">Rozhodcovská komisia </t>
  </si>
  <si>
    <t>PROPAGÁCIA</t>
  </si>
  <si>
    <t>SPOLU PROPAGÁCIA</t>
  </si>
  <si>
    <t xml:space="preserve">JUNIORI </t>
  </si>
  <si>
    <t xml:space="preserve">ŽIACI </t>
  </si>
  <si>
    <t>Prezident SBF</t>
  </si>
  <si>
    <t>MŠ SR</t>
  </si>
  <si>
    <t>vlastné zdroje</t>
  </si>
  <si>
    <t>RIADENIE SBF - činnosť</t>
  </si>
  <si>
    <t>spolu</t>
  </si>
  <si>
    <t>prezentácia - Ročenka</t>
  </si>
  <si>
    <t>prezentácia - ostatné</t>
  </si>
  <si>
    <t>prezentačné stretnutia, ukončenie sezóny</t>
  </si>
  <si>
    <t>REPREZENTÁCIA SR, MLÁDEŽ</t>
  </si>
  <si>
    <t>Mat.-techn. a zdrav. zabezpečenie</t>
  </si>
  <si>
    <t>interliga</t>
  </si>
  <si>
    <t>interliga-garancia</t>
  </si>
  <si>
    <t>€</t>
  </si>
  <si>
    <t xml:space="preserve">výdaje </t>
  </si>
  <si>
    <t xml:space="preserve">príjmy </t>
  </si>
  <si>
    <t xml:space="preserve">členské CEB </t>
  </si>
  <si>
    <t>ihrisko</t>
  </si>
  <si>
    <t>PODPOLOŽKA</t>
  </si>
  <si>
    <t>MUŽI - EXT.</t>
  </si>
  <si>
    <t>MUŽI - 1.liga</t>
  </si>
  <si>
    <t>JUNIORI</t>
  </si>
  <si>
    <t>KADETI</t>
  </si>
  <si>
    <t>ŽIACI</t>
  </si>
  <si>
    <t>j.c.</t>
  </si>
  <si>
    <t>suma</t>
  </si>
  <si>
    <t>ZÁKLADNÁ ČASŤ</t>
  </si>
  <si>
    <t>lopty</t>
  </si>
  <si>
    <t>servis SBF</t>
  </si>
  <si>
    <t>tlačivá-zápis,protokol</t>
  </si>
  <si>
    <t>rozhodcovia</t>
  </si>
  <si>
    <t>zapisovateľ</t>
  </si>
  <si>
    <t>cestovné rozhodcov</t>
  </si>
  <si>
    <t>dane</t>
  </si>
  <si>
    <t>spolu - základná časť</t>
  </si>
  <si>
    <t>zápasy</t>
  </si>
  <si>
    <t>družstiev</t>
  </si>
  <si>
    <t>SPOLU na družstvo na zápas</t>
  </si>
  <si>
    <t>PLAY-OFF</t>
  </si>
  <si>
    <t>organizátor - za 1 zápas</t>
  </si>
  <si>
    <t>cestovné rozhodcov,ubytov.</t>
  </si>
  <si>
    <t xml:space="preserve">štatistika </t>
  </si>
  <si>
    <t>komisár</t>
  </si>
  <si>
    <t>spolu play-off</t>
  </si>
  <si>
    <t>trofeje</t>
  </si>
  <si>
    <t>SPOLU na družstvo na trofeje</t>
  </si>
  <si>
    <t>SPOLU na družstvo</t>
  </si>
  <si>
    <t>SPOLU - štartovné</t>
  </si>
  <si>
    <t>Play-off-iba SF,FIN</t>
  </si>
  <si>
    <t>Garancia/rok</t>
  </si>
  <si>
    <t xml:space="preserve">mzda sekretára </t>
  </si>
  <si>
    <t>MUŽI</t>
  </si>
  <si>
    <t>zapisovanie štatistika</t>
  </si>
  <si>
    <t>celková štatistika * 100 na team</t>
  </si>
  <si>
    <t>dane 20 %</t>
  </si>
  <si>
    <t>servis KŠZ</t>
  </si>
  <si>
    <t>účtovníctvo, daňové priznanie</t>
  </si>
  <si>
    <t>spoje + internet, spotrebný materiál</t>
  </si>
  <si>
    <t>propagáčný materiál + ME propagácia</t>
  </si>
  <si>
    <t>INTERNET + informačný systém</t>
  </si>
  <si>
    <t>WBSC/IBAF - medzinárodná diplomacia</t>
  </si>
  <si>
    <t>mzda sekretára súťaže</t>
  </si>
  <si>
    <t>U23</t>
  </si>
  <si>
    <t>mzda odvody, dane</t>
  </si>
  <si>
    <t>Akadémia</t>
  </si>
  <si>
    <t xml:space="preserve">KADETI </t>
  </si>
  <si>
    <t>sponzor</t>
  </si>
  <si>
    <t>členské IBA - 200 USD, poplatky</t>
  </si>
  <si>
    <t>Mládež - CTM a systém prípravy, Bratislava</t>
  </si>
  <si>
    <t>ROZVOJ SBF</t>
  </si>
  <si>
    <t>Dokumenty SBF, pravidlá  obnova</t>
  </si>
  <si>
    <t>projekty - príspevky klubom novým</t>
  </si>
  <si>
    <t>Príspevky klubom podľa zmluvys MŠSR</t>
  </si>
  <si>
    <t>ROZPOČET SBF na rok 2019</t>
  </si>
  <si>
    <t>predpokladané príjmy a výdaje na rok 2019</t>
  </si>
  <si>
    <t>z 2018</t>
  </si>
  <si>
    <t>WBSC</t>
  </si>
  <si>
    <t>kongres CEB - Atény</t>
  </si>
  <si>
    <t>Iné súťaže (baseball 5)</t>
  </si>
  <si>
    <t>Hlavný kontrolór</t>
  </si>
  <si>
    <t>propagácia, web, facebook, reklama</t>
  </si>
  <si>
    <t>Registrácia, správa IT</t>
  </si>
  <si>
    <t xml:space="preserve">Rozvoj </t>
  </si>
  <si>
    <t>Mládež - CTM a systém prípravy, Trnava</t>
  </si>
  <si>
    <t>Mládež - CTM a systém prípravy Skalica</t>
  </si>
  <si>
    <t>Organizácia ME B pool</t>
  </si>
  <si>
    <t>modernizácia kancelárie - počítač</t>
  </si>
  <si>
    <t>audit a výročná správa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</si>
</sst>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8"/>
      <name val="Arial"/>
      <charset val="238"/>
    </font>
    <font>
      <b/>
      <sz val="8"/>
      <name val="Arial CE"/>
      <family val="2"/>
      <charset val="238"/>
    </font>
    <font>
      <b/>
      <i/>
      <u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charset val="238"/>
    </font>
    <font>
      <sz val="10"/>
      <color indexed="10"/>
      <name val="Arial"/>
      <charset val="238"/>
    </font>
    <font>
      <b/>
      <sz val="8"/>
      <name val="Calibri"/>
      <family val="2"/>
      <charset val="238"/>
    </font>
    <font>
      <sz val="8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3" fillId="0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4" xfId="0" applyFont="1" applyFill="1" applyBorder="1" applyAlignment="1"/>
    <xf numFmtId="0" fontId="3" fillId="0" borderId="4" xfId="0" applyFont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/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2" fontId="2" fillId="0" borderId="7" xfId="0" applyNumberFormat="1" applyFont="1" applyBorder="1"/>
    <xf numFmtId="2" fontId="2" fillId="0" borderId="7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/>
    <xf numFmtId="2" fontId="2" fillId="0" borderId="0" xfId="0" applyNumberFormat="1" applyFont="1"/>
    <xf numFmtId="2" fontId="2" fillId="0" borderId="7" xfId="0" applyNumberFormat="1" applyFont="1" applyBorder="1" applyAlignment="1">
      <alignment horizontal="right"/>
    </xf>
    <xf numFmtId="2" fontId="3" fillId="0" borderId="9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2" fontId="3" fillId="0" borderId="10" xfId="0" applyNumberFormat="1" applyFont="1" applyFill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3" fillId="0" borderId="11" xfId="0" applyFont="1" applyFill="1" applyBorder="1" applyAlignment="1"/>
    <xf numFmtId="2" fontId="3" fillId="0" borderId="12" xfId="0" applyNumberFormat="1" applyFont="1" applyFill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2" fontId="3" fillId="0" borderId="9" xfId="0" applyNumberFormat="1" applyFont="1" applyBorder="1" applyAlignment="1"/>
    <xf numFmtId="2" fontId="3" fillId="0" borderId="10" xfId="0" applyNumberFormat="1" applyFont="1" applyBorder="1" applyAlignment="1"/>
    <xf numFmtId="2" fontId="3" fillId="0" borderId="9" xfId="0" applyNumberFormat="1" applyFont="1" applyFill="1" applyBorder="1" applyAlignment="1"/>
    <xf numFmtId="2" fontId="2" fillId="0" borderId="7" xfId="0" applyNumberFormat="1" applyFont="1" applyBorder="1" applyAlignment="1"/>
    <xf numFmtId="2" fontId="2" fillId="0" borderId="8" xfId="0" applyNumberFormat="1" applyFont="1" applyBorder="1" applyAlignment="1"/>
    <xf numFmtId="2" fontId="2" fillId="0" borderId="8" xfId="0" applyNumberFormat="1" applyFont="1" applyFill="1" applyBorder="1" applyAlignment="1"/>
    <xf numFmtId="2" fontId="2" fillId="0" borderId="11" xfId="0" applyNumberFormat="1" applyFont="1" applyBorder="1"/>
    <xf numFmtId="2" fontId="2" fillId="0" borderId="12" xfId="0" applyNumberFormat="1" applyFont="1" applyBorder="1"/>
    <xf numFmtId="2" fontId="3" fillId="0" borderId="14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right"/>
    </xf>
    <xf numFmtId="2" fontId="5" fillId="0" borderId="9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/>
    </xf>
    <xf numFmtId="2" fontId="3" fillId="0" borderId="12" xfId="0" applyNumberFormat="1" applyFont="1" applyBorder="1" applyAlignment="1">
      <alignment horizontal="right"/>
    </xf>
    <xf numFmtId="0" fontId="4" fillId="0" borderId="2" xfId="0" applyFont="1" applyFill="1" applyBorder="1"/>
    <xf numFmtId="2" fontId="2" fillId="0" borderId="18" xfId="0" applyNumberFormat="1" applyFont="1" applyBorder="1" applyAlignment="1">
      <alignment horizontal="right"/>
    </xf>
    <xf numFmtId="0" fontId="4" fillId="0" borderId="14" xfId="0" applyFont="1" applyFill="1" applyBorder="1"/>
    <xf numFmtId="2" fontId="2" fillId="0" borderId="17" xfId="0" applyNumberFormat="1" applyFont="1" applyBorder="1" applyAlignment="1">
      <alignment horizontal="right"/>
    </xf>
    <xf numFmtId="2" fontId="2" fillId="0" borderId="0" xfId="0" applyNumberFormat="1" applyFont="1" applyBorder="1"/>
    <xf numFmtId="0" fontId="2" fillId="0" borderId="14" xfId="0" applyFont="1" applyFill="1" applyBorder="1" applyAlignment="1"/>
    <xf numFmtId="2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/>
    <xf numFmtId="2" fontId="2" fillId="0" borderId="13" xfId="0" applyNumberFormat="1" applyFont="1" applyBorder="1" applyAlignment="1"/>
    <xf numFmtId="2" fontId="3" fillId="0" borderId="9" xfId="0" applyNumberFormat="1" applyFont="1" applyFill="1" applyBorder="1" applyAlignment="1">
      <alignment horizontal="right"/>
    </xf>
    <xf numFmtId="2" fontId="5" fillId="0" borderId="19" xfId="0" applyNumberFormat="1" applyFont="1" applyBorder="1" applyAlignment="1">
      <alignment horizontal="right"/>
    </xf>
    <xf numFmtId="0" fontId="2" fillId="0" borderId="11" xfId="0" applyFont="1" applyFill="1" applyBorder="1" applyAlignment="1"/>
    <xf numFmtId="2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/>
    <xf numFmtId="2" fontId="3" fillId="0" borderId="12" xfId="0" applyNumberFormat="1" applyFont="1" applyFill="1" applyBorder="1" applyAlignment="1">
      <alignment horizontal="center"/>
    </xf>
    <xf numFmtId="2" fontId="5" fillId="0" borderId="17" xfId="0" applyNumberFormat="1" applyFont="1" applyBorder="1" applyAlignment="1">
      <alignment horizontal="right"/>
    </xf>
    <xf numFmtId="2" fontId="5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2" fontId="3" fillId="0" borderId="22" xfId="0" applyNumberFormat="1" applyFont="1" applyFill="1" applyBorder="1" applyAlignment="1">
      <alignment horizontal="right"/>
    </xf>
    <xf numFmtId="2" fontId="4" fillId="0" borderId="23" xfId="0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right"/>
    </xf>
    <xf numFmtId="2" fontId="5" fillId="0" borderId="24" xfId="0" applyNumberFormat="1" applyFont="1" applyFill="1" applyBorder="1"/>
    <xf numFmtId="2" fontId="2" fillId="0" borderId="23" xfId="0" applyNumberFormat="1" applyFont="1" applyFill="1" applyBorder="1" applyAlignment="1">
      <alignment horizontal="right"/>
    </xf>
    <xf numFmtId="2" fontId="2" fillId="0" borderId="21" xfId="0" applyNumberFormat="1" applyFont="1" applyFill="1" applyBorder="1" applyAlignment="1">
      <alignment horizontal="right"/>
    </xf>
    <xf numFmtId="2" fontId="5" fillId="0" borderId="24" xfId="0" applyNumberFormat="1" applyFont="1" applyFill="1" applyBorder="1" applyAlignment="1">
      <alignment horizontal="right"/>
    </xf>
    <xf numFmtId="2" fontId="2" fillId="0" borderId="23" xfId="0" applyNumberFormat="1" applyFont="1" applyFill="1" applyBorder="1" applyAlignment="1"/>
    <xf numFmtId="2" fontId="2" fillId="0" borderId="21" xfId="0" applyNumberFormat="1" applyFont="1" applyFill="1" applyBorder="1" applyAlignment="1"/>
    <xf numFmtId="2" fontId="2" fillId="0" borderId="25" xfId="0" applyNumberFormat="1" applyFont="1" applyFill="1" applyBorder="1" applyAlignment="1">
      <alignment horizontal="right"/>
    </xf>
    <xf numFmtId="2" fontId="2" fillId="0" borderId="25" xfId="0" applyNumberFormat="1" applyFont="1" applyFill="1" applyBorder="1" applyAlignment="1"/>
    <xf numFmtId="2" fontId="3" fillId="0" borderId="24" xfId="0" applyNumberFormat="1" applyFont="1" applyFill="1" applyBorder="1" applyAlignment="1"/>
    <xf numFmtId="2" fontId="3" fillId="0" borderId="26" xfId="0" applyNumberFormat="1" applyFont="1" applyFill="1" applyBorder="1" applyAlignment="1"/>
    <xf numFmtId="2" fontId="2" fillId="0" borderId="20" xfId="0" applyNumberFormat="1" applyFont="1" applyFill="1" applyBorder="1" applyAlignment="1"/>
    <xf numFmtId="2" fontId="3" fillId="0" borderId="2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2" fillId="0" borderId="23" xfId="0" applyNumberFormat="1" applyFont="1" applyBorder="1" applyAlignment="1"/>
    <xf numFmtId="2" fontId="2" fillId="0" borderId="21" xfId="0" applyNumberFormat="1" applyFont="1" applyBorder="1" applyAlignment="1"/>
    <xf numFmtId="2" fontId="2" fillId="0" borderId="25" xfId="0" applyNumberFormat="1" applyFont="1" applyBorder="1" applyAlignment="1"/>
    <xf numFmtId="9" fontId="9" fillId="0" borderId="7" xfId="1" applyFont="1" applyBorder="1" applyAlignment="1">
      <alignment horizontal="left" vertical="center"/>
    </xf>
    <xf numFmtId="1" fontId="10" fillId="0" borderId="7" xfId="0" applyNumberFormat="1" applyFont="1" applyBorder="1" applyAlignment="1"/>
    <xf numFmtId="2" fontId="10" fillId="0" borderId="7" xfId="0" applyNumberFormat="1" applyFont="1" applyBorder="1" applyAlignment="1"/>
    <xf numFmtId="1" fontId="9" fillId="0" borderId="7" xfId="0" applyNumberFormat="1" applyFont="1" applyBorder="1" applyAlignment="1"/>
    <xf numFmtId="2" fontId="10" fillId="0" borderId="7" xfId="0" applyNumberFormat="1" applyFont="1" applyFill="1" applyBorder="1" applyAlignment="1"/>
    <xf numFmtId="1" fontId="10" fillId="0" borderId="7" xfId="0" applyNumberFormat="1" applyFont="1" applyFill="1" applyBorder="1" applyAlignment="1"/>
    <xf numFmtId="1" fontId="8" fillId="0" borderId="7" xfId="0" applyNumberFormat="1" applyFont="1" applyBorder="1" applyAlignment="1"/>
    <xf numFmtId="0" fontId="0" fillId="0" borderId="7" xfId="0" applyBorder="1"/>
    <xf numFmtId="0" fontId="12" fillId="0" borderId="0" xfId="0" applyFont="1"/>
    <xf numFmtId="2" fontId="4" fillId="0" borderId="7" xfId="0" applyNumberFormat="1" applyFont="1" applyFill="1" applyBorder="1" applyAlignment="1">
      <alignment horizontal="right"/>
    </xf>
    <xf numFmtId="2" fontId="4" fillId="0" borderId="15" xfId="0" applyNumberFormat="1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right"/>
    </xf>
    <xf numFmtId="2" fontId="4" fillId="0" borderId="13" xfId="0" applyNumberFormat="1" applyFont="1" applyFill="1" applyBorder="1" applyAlignment="1">
      <alignment horizontal="right"/>
    </xf>
    <xf numFmtId="2" fontId="2" fillId="0" borderId="17" xfId="0" applyNumberFormat="1" applyFont="1" applyFill="1" applyBorder="1" applyAlignment="1">
      <alignment horizontal="right"/>
    </xf>
    <xf numFmtId="2" fontId="4" fillId="0" borderId="9" xfId="0" applyNumberFormat="1" applyFont="1" applyFill="1" applyBorder="1"/>
    <xf numFmtId="2" fontId="5" fillId="0" borderId="9" xfId="0" applyNumberFormat="1" applyFont="1" applyFill="1" applyBorder="1"/>
    <xf numFmtId="2" fontId="11" fillId="0" borderId="7" xfId="0" applyNumberFormat="1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10" fillId="0" borderId="30" xfId="0" applyNumberFormat="1" applyFont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29" xfId="0" applyNumberFormat="1" applyFont="1" applyFill="1" applyBorder="1" applyAlignment="1">
      <alignment horizontal="center"/>
    </xf>
    <xf numFmtId="2" fontId="10" fillId="2" borderId="30" xfId="0" applyNumberFormat="1" applyFont="1" applyFill="1" applyBorder="1" applyAlignment="1">
      <alignment horizontal="center"/>
    </xf>
    <xf numFmtId="2" fontId="10" fillId="0" borderId="23" xfId="0" applyNumberFormat="1" applyFont="1" applyFill="1" applyBorder="1" applyAlignment="1">
      <alignment horizontal="center"/>
    </xf>
    <xf numFmtId="2" fontId="10" fillId="0" borderId="29" xfId="0" applyNumberFormat="1" applyFont="1" applyFill="1" applyBorder="1" applyAlignment="1">
      <alignment horizontal="center"/>
    </xf>
    <xf numFmtId="2" fontId="10" fillId="0" borderId="30" xfId="0" applyNumberFormat="1" applyFont="1" applyFill="1" applyBorder="1" applyAlignment="1">
      <alignment horizontal="center"/>
    </xf>
    <xf numFmtId="2" fontId="10" fillId="2" borderId="7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7" fillId="0" borderId="12" xfId="0" applyNumberFormat="1" applyFont="1" applyBorder="1" applyAlignment="1">
      <alignment horizontal="right"/>
    </xf>
    <xf numFmtId="2" fontId="13" fillId="0" borderId="13" xfId="0" applyNumberFormat="1" applyFont="1" applyFill="1" applyBorder="1" applyAlignment="1">
      <alignment horizontal="center"/>
    </xf>
    <xf numFmtId="2" fontId="7" fillId="0" borderId="35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3" xfId="0" applyFont="1" applyFill="1" applyBorder="1"/>
    <xf numFmtId="2" fontId="4" fillId="0" borderId="8" xfId="0" applyNumberFormat="1" applyFont="1" applyFill="1" applyBorder="1" applyAlignment="1">
      <alignment horizontal="right"/>
    </xf>
    <xf numFmtId="2" fontId="4" fillId="0" borderId="25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2" fontId="14" fillId="0" borderId="7" xfId="0" applyNumberFormat="1" applyFont="1" applyBorder="1" applyAlignment="1"/>
    <xf numFmtId="2" fontId="2" fillId="0" borderId="28" xfId="0" applyNumberFormat="1" applyFont="1" applyFill="1" applyBorder="1" applyAlignment="1">
      <alignment horizontal="right"/>
    </xf>
    <xf numFmtId="2" fontId="2" fillId="0" borderId="22" xfId="0" applyNumberFormat="1" applyFont="1" applyFill="1" applyBorder="1" applyAlignment="1"/>
    <xf numFmtId="2" fontId="2" fillId="0" borderId="35" xfId="0" applyNumberFormat="1" applyFont="1" applyBorder="1" applyAlignment="1">
      <alignment horizontal="right"/>
    </xf>
    <xf numFmtId="2" fontId="5" fillId="0" borderId="19" xfId="0" applyNumberFormat="1" applyFont="1" applyFill="1" applyBorder="1"/>
    <xf numFmtId="2" fontId="5" fillId="0" borderId="20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1" fontId="8" fillId="0" borderId="30" xfId="0" applyNumberFormat="1" applyFont="1" applyBorder="1" applyAlignment="1">
      <alignment horizontal="center"/>
    </xf>
  </cellXfs>
  <cellStyles count="2">
    <cellStyle name="normálne" xfId="0" builtinId="0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2"/>
  <sheetViews>
    <sheetView tabSelected="1" zoomScaleNormal="100" workbookViewId="0">
      <pane ySplit="1785" topLeftCell="A34" activePane="bottomLeft"/>
      <selection activeCell="I6" sqref="I6"/>
      <selection pane="bottomLeft" activeCell="M77" sqref="M77"/>
    </sheetView>
  </sheetViews>
  <sheetFormatPr defaultRowHeight="11.25"/>
  <cols>
    <col min="1" max="1" width="31.5703125" style="1" bestFit="1" customWidth="1"/>
    <col min="2" max="2" width="7.42578125" style="15" bestFit="1" customWidth="1"/>
    <col min="3" max="3" width="6.5703125" style="15" bestFit="1" customWidth="1"/>
    <col min="4" max="4" width="8.28515625" style="15" bestFit="1" customWidth="1"/>
    <col min="5" max="5" width="7.42578125" style="15" bestFit="1" customWidth="1"/>
    <col min="6" max="6" width="6.5703125" style="15" bestFit="1" customWidth="1"/>
    <col min="7" max="7" width="7" style="15" customWidth="1"/>
    <col min="8" max="8" width="8.28515625" style="15" bestFit="1" customWidth="1"/>
    <col min="9" max="9" width="7.28515625" style="15" customWidth="1"/>
    <col min="10" max="10" width="8.28515625" style="15" customWidth="1"/>
    <col min="11" max="11" width="8.28515625" style="38" bestFit="1" customWidth="1"/>
    <col min="12" max="12" width="12.7109375" style="76" customWidth="1"/>
    <col min="13" max="16384" width="9.140625" style="1"/>
  </cols>
  <sheetData>
    <row r="1" spans="1:12" ht="9.75" customHeight="1">
      <c r="A1" s="136" t="s">
        <v>106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2" ht="8.2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2" ht="12" thickBot="1">
      <c r="A3" s="137" t="s">
        <v>107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2" ht="12" thickBot="1">
      <c r="B4" s="138" t="s">
        <v>47</v>
      </c>
      <c r="C4" s="139"/>
      <c r="D4" s="140"/>
      <c r="E4" s="138" t="s">
        <v>48</v>
      </c>
      <c r="F4" s="139"/>
      <c r="G4" s="139"/>
      <c r="H4" s="139"/>
      <c r="I4" s="139"/>
      <c r="J4" s="139"/>
      <c r="K4" s="140"/>
    </row>
    <row r="5" spans="1:12" ht="9.75" customHeight="1">
      <c r="B5" s="30"/>
      <c r="C5" s="31"/>
      <c r="D5" s="31"/>
      <c r="E5" s="133" t="s">
        <v>36</v>
      </c>
      <c r="F5" s="134"/>
      <c r="G5" s="134"/>
      <c r="H5" s="135"/>
      <c r="I5" s="77" t="s">
        <v>109</v>
      </c>
      <c r="J5" s="58" t="s">
        <v>4</v>
      </c>
      <c r="K5" s="39"/>
    </row>
    <row r="6" spans="1:12" ht="13.5" customHeight="1" thickBot="1">
      <c r="B6" s="32" t="s">
        <v>0</v>
      </c>
      <c r="C6" s="33" t="s">
        <v>1</v>
      </c>
      <c r="D6" s="121" t="s">
        <v>46</v>
      </c>
      <c r="E6" s="35" t="s">
        <v>2</v>
      </c>
      <c r="F6" s="35" t="s">
        <v>3</v>
      </c>
      <c r="G6" s="34" t="s">
        <v>108</v>
      </c>
      <c r="H6" s="34" t="s">
        <v>99</v>
      </c>
      <c r="I6" s="79" t="s">
        <v>109</v>
      </c>
      <c r="J6" s="59" t="s">
        <v>35</v>
      </c>
      <c r="K6" s="40" t="s">
        <v>38</v>
      </c>
      <c r="L6" s="75"/>
    </row>
    <row r="7" spans="1:12">
      <c r="A7" s="8" t="s">
        <v>5</v>
      </c>
      <c r="B7" s="78" t="s">
        <v>46</v>
      </c>
      <c r="C7" s="41"/>
      <c r="D7" s="120" t="s">
        <v>46</v>
      </c>
      <c r="E7" s="120" t="s">
        <v>46</v>
      </c>
      <c r="F7" s="120" t="s">
        <v>46</v>
      </c>
      <c r="G7" s="120" t="s">
        <v>46</v>
      </c>
      <c r="H7" s="78" t="s">
        <v>46</v>
      </c>
      <c r="I7" s="78" t="s">
        <v>46</v>
      </c>
      <c r="J7" s="60" t="s">
        <v>46</v>
      </c>
      <c r="K7" s="122" t="s">
        <v>46</v>
      </c>
      <c r="L7" s="75"/>
    </row>
    <row r="8" spans="1:12">
      <c r="A8" s="42" t="s">
        <v>44</v>
      </c>
      <c r="B8" s="92">
        <v>200</v>
      </c>
      <c r="C8" s="93">
        <v>5</v>
      </c>
      <c r="D8" s="93">
        <f t="shared" ref="D8:D15" si="0">B8*C8</f>
        <v>1000</v>
      </c>
      <c r="E8" s="93"/>
      <c r="F8" s="93">
        <v>1000</v>
      </c>
      <c r="G8" s="93"/>
      <c r="H8" s="92"/>
      <c r="I8" s="61"/>
      <c r="J8" s="61">
        <v>0</v>
      </c>
      <c r="K8" s="94">
        <f>E8+F8+G8+H8+J8</f>
        <v>1000</v>
      </c>
      <c r="L8" s="75"/>
    </row>
    <row r="9" spans="1:12">
      <c r="A9" s="42" t="s">
        <v>45</v>
      </c>
      <c r="B9" s="92">
        <v>0</v>
      </c>
      <c r="C9" s="92">
        <v>0</v>
      </c>
      <c r="D9" s="93">
        <f t="shared" si="0"/>
        <v>0</v>
      </c>
      <c r="E9" s="92"/>
      <c r="F9" s="92">
        <v>0</v>
      </c>
      <c r="G9" s="92"/>
      <c r="H9" s="92"/>
      <c r="I9" s="61"/>
      <c r="J9" s="61">
        <v>0</v>
      </c>
      <c r="K9" s="94">
        <f t="shared" ref="K9:K68" si="1">E9+F9+G9+H9+J9</f>
        <v>0</v>
      </c>
      <c r="L9" s="75"/>
    </row>
    <row r="10" spans="1:12">
      <c r="A10" s="42" t="s">
        <v>20</v>
      </c>
      <c r="B10" s="92">
        <v>200</v>
      </c>
      <c r="C10" s="92">
        <v>2</v>
      </c>
      <c r="D10" s="93">
        <f t="shared" si="0"/>
        <v>400</v>
      </c>
      <c r="E10" s="92"/>
      <c r="F10" s="92">
        <v>400</v>
      </c>
      <c r="G10" s="92"/>
      <c r="H10" s="92"/>
      <c r="I10" s="61"/>
      <c r="J10" s="61">
        <v>0</v>
      </c>
      <c r="K10" s="94">
        <f t="shared" si="1"/>
        <v>400</v>
      </c>
      <c r="L10" s="75"/>
    </row>
    <row r="11" spans="1:12">
      <c r="A11" s="42" t="s">
        <v>23</v>
      </c>
      <c r="B11" s="92">
        <v>0</v>
      </c>
      <c r="C11" s="92">
        <v>0</v>
      </c>
      <c r="D11" s="93">
        <f t="shared" si="0"/>
        <v>0</v>
      </c>
      <c r="E11" s="92"/>
      <c r="F11" s="92">
        <v>0</v>
      </c>
      <c r="G11" s="92"/>
      <c r="H11" s="92"/>
      <c r="I11" s="61"/>
      <c r="J11" s="61">
        <v>0</v>
      </c>
      <c r="K11" s="94">
        <f t="shared" si="1"/>
        <v>0</v>
      </c>
      <c r="L11" s="75"/>
    </row>
    <row r="12" spans="1:12">
      <c r="A12" s="42" t="s">
        <v>21</v>
      </c>
      <c r="B12" s="92">
        <v>0</v>
      </c>
      <c r="C12" s="92">
        <v>4</v>
      </c>
      <c r="D12" s="93">
        <f t="shared" si="0"/>
        <v>0</v>
      </c>
      <c r="E12" s="92"/>
      <c r="F12" s="92">
        <v>0</v>
      </c>
      <c r="G12" s="92"/>
      <c r="H12" s="92"/>
      <c r="I12" s="61"/>
      <c r="J12" s="61">
        <v>0</v>
      </c>
      <c r="K12" s="94">
        <f t="shared" si="1"/>
        <v>0</v>
      </c>
      <c r="L12" s="75"/>
    </row>
    <row r="13" spans="1:12">
      <c r="A13" s="42" t="s">
        <v>22</v>
      </c>
      <c r="B13" s="92">
        <v>200</v>
      </c>
      <c r="C13" s="92">
        <v>3</v>
      </c>
      <c r="D13" s="93">
        <f t="shared" si="0"/>
        <v>600</v>
      </c>
      <c r="E13" s="92"/>
      <c r="F13" s="92">
        <v>600</v>
      </c>
      <c r="G13" s="92"/>
      <c r="H13" s="92"/>
      <c r="I13" s="61"/>
      <c r="J13" s="61">
        <v>0</v>
      </c>
      <c r="K13" s="94">
        <f t="shared" si="1"/>
        <v>600</v>
      </c>
      <c r="L13" s="75"/>
    </row>
    <row r="14" spans="1:12">
      <c r="A14" s="124" t="s">
        <v>24</v>
      </c>
      <c r="B14" s="125">
        <v>200</v>
      </c>
      <c r="C14" s="125">
        <v>3</v>
      </c>
      <c r="D14" s="93">
        <f t="shared" si="0"/>
        <v>600</v>
      </c>
      <c r="E14" s="125"/>
      <c r="F14" s="125">
        <v>600</v>
      </c>
      <c r="G14" s="125"/>
      <c r="H14" s="125"/>
      <c r="I14" s="126"/>
      <c r="J14" s="61">
        <v>0</v>
      </c>
      <c r="K14" s="94">
        <f t="shared" ref="K14" si="2">E14+F14+G14+H14+J14</f>
        <v>600</v>
      </c>
      <c r="L14" s="123"/>
    </row>
    <row r="15" spans="1:12" ht="12" thickBot="1">
      <c r="A15" s="44" t="s">
        <v>111</v>
      </c>
      <c r="B15" s="95">
        <v>0</v>
      </c>
      <c r="C15" s="95">
        <v>1</v>
      </c>
      <c r="D15" s="93">
        <f t="shared" si="0"/>
        <v>0</v>
      </c>
      <c r="E15" s="95"/>
      <c r="F15" s="95"/>
      <c r="G15" s="95"/>
      <c r="H15" s="95"/>
      <c r="I15" s="62"/>
      <c r="J15" s="62">
        <v>0</v>
      </c>
      <c r="K15" s="96">
        <f t="shared" si="1"/>
        <v>0</v>
      </c>
      <c r="L15" s="75"/>
    </row>
    <row r="16" spans="1:12" ht="12" thickBot="1">
      <c r="A16" s="2" t="s">
        <v>25</v>
      </c>
      <c r="B16" s="97"/>
      <c r="C16" s="97"/>
      <c r="D16" s="98">
        <f t="shared" ref="D16:I16" si="3">SUM(D8:D15)</f>
        <v>2600</v>
      </c>
      <c r="E16" s="98">
        <f t="shared" si="3"/>
        <v>0</v>
      </c>
      <c r="F16" s="98">
        <f t="shared" si="3"/>
        <v>2600</v>
      </c>
      <c r="G16" s="98">
        <f t="shared" si="3"/>
        <v>0</v>
      </c>
      <c r="H16" s="98">
        <f t="shared" si="3"/>
        <v>0</v>
      </c>
      <c r="I16" s="98">
        <f t="shared" si="3"/>
        <v>0</v>
      </c>
      <c r="J16" s="63">
        <f>J8+J9+J10+J11+J12+J13+J14+J15</f>
        <v>0</v>
      </c>
      <c r="K16" s="132">
        <f>K8+K9+K10+K11+K12+K13+K14+K15</f>
        <v>2600</v>
      </c>
      <c r="L16" s="75"/>
    </row>
    <row r="17" spans="1:12">
      <c r="A17" s="21" t="s">
        <v>6</v>
      </c>
      <c r="B17" s="120" t="s">
        <v>46</v>
      </c>
      <c r="C17" s="22"/>
      <c r="D17" s="78" t="s">
        <v>46</v>
      </c>
      <c r="E17" s="78" t="s">
        <v>46</v>
      </c>
      <c r="F17" s="78" t="s">
        <v>46</v>
      </c>
      <c r="G17" s="78" t="s">
        <v>46</v>
      </c>
      <c r="H17" s="78" t="s">
        <v>46</v>
      </c>
      <c r="I17" s="78" t="s">
        <v>46</v>
      </c>
      <c r="J17" s="78" t="s">
        <v>46</v>
      </c>
      <c r="K17" s="122" t="s">
        <v>46</v>
      </c>
      <c r="L17" s="75"/>
    </row>
    <row r="18" spans="1:12">
      <c r="A18" s="9" t="s">
        <v>7</v>
      </c>
      <c r="B18" s="46">
        <v>90</v>
      </c>
      <c r="C18" s="16">
        <v>12</v>
      </c>
      <c r="D18" s="16">
        <f>B18*C18</f>
        <v>1080</v>
      </c>
      <c r="E18" s="27"/>
      <c r="F18" s="27"/>
      <c r="G18" s="27"/>
      <c r="H18" s="27"/>
      <c r="I18" s="80"/>
      <c r="J18" s="64">
        <v>1080</v>
      </c>
      <c r="K18" s="43">
        <f>SUM(E18:J18)</f>
        <v>1080</v>
      </c>
      <c r="L18" s="75"/>
    </row>
    <row r="19" spans="1:12">
      <c r="A19" s="9" t="s">
        <v>90</v>
      </c>
      <c r="B19" s="16">
        <v>85</v>
      </c>
      <c r="C19" s="16">
        <v>12</v>
      </c>
      <c r="D19" s="16">
        <f t="shared" ref="D19:D26" si="4">B19*C19</f>
        <v>1020</v>
      </c>
      <c r="E19" s="27"/>
      <c r="F19" s="27"/>
      <c r="G19" s="27"/>
      <c r="H19" s="27"/>
      <c r="I19" s="80"/>
      <c r="J19" s="64">
        <v>1020</v>
      </c>
      <c r="K19" s="43">
        <f>E19+F19+G19+H19+J19</f>
        <v>1020</v>
      </c>
      <c r="L19" s="75"/>
    </row>
    <row r="20" spans="1:12">
      <c r="A20" s="9" t="s">
        <v>119</v>
      </c>
      <c r="B20" s="16">
        <v>650</v>
      </c>
      <c r="C20" s="16">
        <v>1</v>
      </c>
      <c r="D20" s="16">
        <f t="shared" si="4"/>
        <v>650</v>
      </c>
      <c r="E20" s="27"/>
      <c r="F20" s="27"/>
      <c r="G20" s="27"/>
      <c r="H20" s="27"/>
      <c r="I20" s="80"/>
      <c r="J20" s="64">
        <v>650</v>
      </c>
      <c r="K20" s="43">
        <f t="shared" si="1"/>
        <v>650</v>
      </c>
      <c r="L20" s="75"/>
    </row>
    <row r="21" spans="1:12">
      <c r="A21" s="9" t="s">
        <v>94</v>
      </c>
      <c r="B21" s="16">
        <v>250</v>
      </c>
      <c r="C21" s="16">
        <v>12</v>
      </c>
      <c r="D21" s="16">
        <f t="shared" si="4"/>
        <v>3000</v>
      </c>
      <c r="E21" s="27"/>
      <c r="F21" s="128"/>
      <c r="G21" s="27"/>
      <c r="H21" s="27"/>
      <c r="I21" s="80"/>
      <c r="J21" s="64">
        <v>3000</v>
      </c>
      <c r="K21" s="43">
        <f t="shared" si="1"/>
        <v>3000</v>
      </c>
      <c r="L21" s="75"/>
    </row>
    <row r="22" spans="1:12">
      <c r="A22" s="9" t="s">
        <v>88</v>
      </c>
      <c r="B22" s="16">
        <v>650</v>
      </c>
      <c r="C22" s="16">
        <v>1</v>
      </c>
      <c r="D22" s="16">
        <f t="shared" si="4"/>
        <v>650</v>
      </c>
      <c r="E22" s="27"/>
      <c r="F22" s="27"/>
      <c r="G22" s="27"/>
      <c r="H22" s="27"/>
      <c r="I22" s="80"/>
      <c r="J22" s="64">
        <v>650</v>
      </c>
      <c r="K22" s="43">
        <f t="shared" si="1"/>
        <v>650</v>
      </c>
      <c r="L22" s="75"/>
    </row>
    <row r="23" spans="1:12">
      <c r="A23" s="9" t="s">
        <v>120</v>
      </c>
      <c r="B23" s="16">
        <v>1500</v>
      </c>
      <c r="C23" s="16">
        <v>1</v>
      </c>
      <c r="D23" s="16">
        <f t="shared" si="4"/>
        <v>1500</v>
      </c>
      <c r="E23" s="27"/>
      <c r="F23" s="27"/>
      <c r="G23" s="27"/>
      <c r="H23" s="27"/>
      <c r="I23" s="80"/>
      <c r="J23" s="64">
        <v>1500</v>
      </c>
      <c r="K23" s="43">
        <f t="shared" si="1"/>
        <v>1500</v>
      </c>
      <c r="L23" s="127"/>
    </row>
    <row r="24" spans="1:12">
      <c r="A24" s="9" t="s">
        <v>89</v>
      </c>
      <c r="B24" s="16">
        <v>200</v>
      </c>
      <c r="C24" s="16">
        <v>12</v>
      </c>
      <c r="D24" s="16">
        <f t="shared" si="4"/>
        <v>2400</v>
      </c>
      <c r="E24" s="27"/>
      <c r="F24" s="27"/>
      <c r="G24" s="27"/>
      <c r="H24" s="27"/>
      <c r="I24" s="80"/>
      <c r="J24" s="64">
        <v>2400</v>
      </c>
      <c r="K24" s="43">
        <f t="shared" si="1"/>
        <v>2400</v>
      </c>
      <c r="L24" s="75"/>
    </row>
    <row r="25" spans="1:12">
      <c r="A25" s="9" t="s">
        <v>96</v>
      </c>
      <c r="B25" s="16">
        <v>296</v>
      </c>
      <c r="C25" s="16">
        <v>12</v>
      </c>
      <c r="D25" s="16">
        <f t="shared" si="4"/>
        <v>3552</v>
      </c>
      <c r="E25" s="27"/>
      <c r="F25" s="27"/>
      <c r="G25" s="27"/>
      <c r="H25" s="27"/>
      <c r="I25" s="80"/>
      <c r="J25" s="64">
        <v>3552</v>
      </c>
      <c r="K25" s="43">
        <f t="shared" si="1"/>
        <v>3552</v>
      </c>
      <c r="L25" s="75"/>
    </row>
    <row r="26" spans="1:12" ht="12" thickBot="1">
      <c r="A26" s="47" t="s">
        <v>83</v>
      </c>
      <c r="B26" s="48">
        <v>870</v>
      </c>
      <c r="C26" s="48">
        <v>12</v>
      </c>
      <c r="D26" s="48">
        <f t="shared" si="4"/>
        <v>10440</v>
      </c>
      <c r="E26" s="49"/>
      <c r="F26" s="49"/>
      <c r="G26" s="49"/>
      <c r="H26" s="50"/>
      <c r="I26" s="81"/>
      <c r="J26" s="65">
        <v>10440</v>
      </c>
      <c r="K26" s="45">
        <f t="shared" si="1"/>
        <v>10440</v>
      </c>
      <c r="L26" s="75"/>
    </row>
    <row r="27" spans="1:12" ht="12" thickBot="1">
      <c r="A27" s="5" t="s">
        <v>8</v>
      </c>
      <c r="B27" s="17"/>
      <c r="C27" s="17"/>
      <c r="D27" s="36">
        <f t="shared" ref="D27:I27" si="5">SUM(D18:D26)</f>
        <v>24292</v>
      </c>
      <c r="E27" s="36">
        <f t="shared" si="5"/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66">
        <f>SUM(J18:J26)</f>
        <v>24292</v>
      </c>
      <c r="K27" s="52">
        <f t="shared" si="1"/>
        <v>24292</v>
      </c>
      <c r="L27" s="75"/>
    </row>
    <row r="28" spans="1:12">
      <c r="A28" s="21" t="s">
        <v>9</v>
      </c>
      <c r="B28" s="78" t="s">
        <v>46</v>
      </c>
      <c r="C28" s="22"/>
      <c r="D28" s="78" t="s">
        <v>46</v>
      </c>
      <c r="E28" s="78" t="s">
        <v>46</v>
      </c>
      <c r="F28" s="78" t="s">
        <v>46</v>
      </c>
      <c r="G28" s="78" t="s">
        <v>46</v>
      </c>
      <c r="H28" s="78" t="s">
        <v>46</v>
      </c>
      <c r="I28" s="78" t="s">
        <v>46</v>
      </c>
      <c r="J28" s="78" t="s">
        <v>46</v>
      </c>
      <c r="K28" s="122" t="s">
        <v>46</v>
      </c>
      <c r="L28" s="75"/>
    </row>
    <row r="29" spans="1:12">
      <c r="A29" s="9" t="s">
        <v>110</v>
      </c>
      <c r="B29" s="16">
        <v>860</v>
      </c>
      <c r="C29" s="16">
        <v>1</v>
      </c>
      <c r="D29" s="16">
        <f>B29*C29</f>
        <v>860</v>
      </c>
      <c r="E29" s="27"/>
      <c r="F29" s="27"/>
      <c r="G29" s="27"/>
      <c r="H29" s="27"/>
      <c r="I29" s="80">
        <v>460</v>
      </c>
      <c r="J29" s="67">
        <v>400</v>
      </c>
      <c r="K29" s="43">
        <f>E29+F29+G29+H29+J29+I29</f>
        <v>860</v>
      </c>
      <c r="L29" s="75"/>
    </row>
    <row r="30" spans="1:12">
      <c r="A30" s="9" t="s">
        <v>93</v>
      </c>
      <c r="B30" s="16">
        <v>1500</v>
      </c>
      <c r="C30" s="16">
        <v>1</v>
      </c>
      <c r="D30" s="16">
        <f>B30*C30</f>
        <v>1500</v>
      </c>
      <c r="E30" s="27"/>
      <c r="F30" s="27"/>
      <c r="G30" s="27"/>
      <c r="H30" s="27"/>
      <c r="I30" s="80"/>
      <c r="J30" s="67">
        <v>1500</v>
      </c>
      <c r="K30" s="43">
        <f>E30+F30+G30+H30+J30+I30</f>
        <v>1500</v>
      </c>
      <c r="L30" s="75"/>
    </row>
    <row r="31" spans="1:12">
      <c r="A31" s="9" t="s">
        <v>49</v>
      </c>
      <c r="B31" s="16">
        <v>350</v>
      </c>
      <c r="C31" s="16">
        <v>1</v>
      </c>
      <c r="D31" s="16">
        <f>B31*C31</f>
        <v>350</v>
      </c>
      <c r="E31" s="27"/>
      <c r="F31" s="27"/>
      <c r="G31" s="27"/>
      <c r="H31" s="27"/>
      <c r="I31" s="80"/>
      <c r="J31" s="67">
        <v>350</v>
      </c>
      <c r="K31" s="43">
        <f>E31+F31+G31+H31+J31+I31</f>
        <v>350</v>
      </c>
      <c r="L31" s="75"/>
    </row>
    <row r="32" spans="1:12" ht="12" thickBot="1">
      <c r="A32" s="47" t="s">
        <v>100</v>
      </c>
      <c r="B32" s="23">
        <v>200</v>
      </c>
      <c r="C32" s="23">
        <v>1</v>
      </c>
      <c r="D32" s="23">
        <f>B32*C32</f>
        <v>200</v>
      </c>
      <c r="E32" s="50"/>
      <c r="F32" s="50"/>
      <c r="G32" s="50"/>
      <c r="H32" s="50"/>
      <c r="I32" s="81"/>
      <c r="J32" s="68">
        <v>200</v>
      </c>
      <c r="K32" s="43">
        <f>E32+F32+G32+H32+J32+I32</f>
        <v>200</v>
      </c>
      <c r="L32" s="75"/>
    </row>
    <row r="33" spans="1:12" ht="12" thickBot="1">
      <c r="A33" s="5" t="s">
        <v>10</v>
      </c>
      <c r="B33" s="17"/>
      <c r="C33" s="17"/>
      <c r="D33" s="36">
        <f t="shared" ref="D33:J33" si="6">SUM(D29:D32)</f>
        <v>2910</v>
      </c>
      <c r="E33" s="36">
        <f t="shared" si="6"/>
        <v>0</v>
      </c>
      <c r="F33" s="36">
        <f t="shared" si="6"/>
        <v>0</v>
      </c>
      <c r="G33" s="36">
        <f t="shared" si="6"/>
        <v>0</v>
      </c>
      <c r="H33" s="36">
        <f t="shared" si="6"/>
        <v>0</v>
      </c>
      <c r="I33" s="36">
        <f t="shared" si="6"/>
        <v>460</v>
      </c>
      <c r="J33" s="66">
        <f t="shared" si="6"/>
        <v>2450</v>
      </c>
      <c r="K33" s="52">
        <f>E33+F33+G33+H33+J33+I33</f>
        <v>2910</v>
      </c>
      <c r="L33" s="75"/>
    </row>
    <row r="34" spans="1:12">
      <c r="A34" s="21" t="s">
        <v>42</v>
      </c>
      <c r="B34" s="78" t="s">
        <v>46</v>
      </c>
      <c r="C34" s="22"/>
      <c r="D34" s="78" t="s">
        <v>46</v>
      </c>
      <c r="E34" s="78" t="s">
        <v>46</v>
      </c>
      <c r="F34" s="78" t="s">
        <v>46</v>
      </c>
      <c r="G34" s="78" t="s">
        <v>46</v>
      </c>
      <c r="H34" s="78" t="s">
        <v>46</v>
      </c>
      <c r="I34" s="78" t="s">
        <v>46</v>
      </c>
      <c r="J34" s="78" t="s">
        <v>46</v>
      </c>
      <c r="K34" s="122" t="s">
        <v>46</v>
      </c>
      <c r="L34" s="75"/>
    </row>
    <row r="35" spans="1:12">
      <c r="A35" s="9" t="s">
        <v>84</v>
      </c>
      <c r="B35" s="12">
        <v>25000</v>
      </c>
      <c r="C35" s="12">
        <v>1</v>
      </c>
      <c r="D35" s="16">
        <f>B35*C35</f>
        <v>25000</v>
      </c>
      <c r="E35" s="14"/>
      <c r="F35" s="14"/>
      <c r="G35" s="14"/>
      <c r="H35" s="14"/>
      <c r="I35" s="67"/>
      <c r="J35" s="67">
        <v>25000</v>
      </c>
      <c r="K35" s="43">
        <f>E35+F35+G35+H35+J35+I35</f>
        <v>25000</v>
      </c>
      <c r="L35" s="75"/>
    </row>
    <row r="36" spans="1:12">
      <c r="A36" s="9" t="s">
        <v>95</v>
      </c>
      <c r="B36" s="12">
        <v>1000</v>
      </c>
      <c r="C36" s="12">
        <v>1</v>
      </c>
      <c r="D36" s="16">
        <f>B36*C36</f>
        <v>1000</v>
      </c>
      <c r="E36" s="14"/>
      <c r="F36" s="14"/>
      <c r="G36" s="14"/>
      <c r="H36" s="14"/>
      <c r="I36" s="67"/>
      <c r="J36" s="64">
        <v>1000</v>
      </c>
      <c r="K36" s="43">
        <f t="shared" ref="K36:K45" si="7">E36+F36+G36+H36+J36+I36</f>
        <v>1000</v>
      </c>
      <c r="L36" s="75"/>
    </row>
    <row r="37" spans="1:12">
      <c r="A37" s="9" t="s">
        <v>32</v>
      </c>
      <c r="B37" s="12">
        <v>1000</v>
      </c>
      <c r="C37" s="12">
        <v>1</v>
      </c>
      <c r="D37" s="16">
        <f t="shared" ref="D37" si="8">B37*C37</f>
        <v>1000</v>
      </c>
      <c r="E37" s="14"/>
      <c r="F37" s="14"/>
      <c r="G37" s="14"/>
      <c r="H37" s="14"/>
      <c r="I37" s="67"/>
      <c r="J37" s="64">
        <v>1000</v>
      </c>
      <c r="K37" s="43">
        <f t="shared" si="7"/>
        <v>1000</v>
      </c>
      <c r="L37" s="75"/>
    </row>
    <row r="38" spans="1:12">
      <c r="A38" s="9" t="s">
        <v>98</v>
      </c>
      <c r="B38" s="12">
        <v>12000</v>
      </c>
      <c r="C38" s="12">
        <v>1</v>
      </c>
      <c r="D38" s="16">
        <f t="shared" ref="D38:D45" si="9">B38*C38</f>
        <v>12000</v>
      </c>
      <c r="E38" s="14">
        <v>2000</v>
      </c>
      <c r="F38" s="14"/>
      <c r="G38" s="14"/>
      <c r="H38" s="14"/>
      <c r="I38" s="67"/>
      <c r="J38" s="64">
        <v>10000</v>
      </c>
      <c r="K38" s="43">
        <f t="shared" si="7"/>
        <v>12000</v>
      </c>
      <c r="L38" s="75"/>
    </row>
    <row r="39" spans="1:12">
      <c r="A39" s="9" t="s">
        <v>33</v>
      </c>
      <c r="B39" s="12">
        <v>6000</v>
      </c>
      <c r="C39" s="12">
        <v>1</v>
      </c>
      <c r="D39" s="16">
        <f t="shared" si="9"/>
        <v>6000</v>
      </c>
      <c r="E39" s="14">
        <v>1000</v>
      </c>
      <c r="F39" s="14"/>
      <c r="G39" s="14"/>
      <c r="H39" s="14"/>
      <c r="I39" s="67"/>
      <c r="J39" s="64">
        <v>5000</v>
      </c>
      <c r="K39" s="43">
        <f t="shared" si="7"/>
        <v>6000</v>
      </c>
      <c r="L39" s="75"/>
    </row>
    <row r="40" spans="1:12">
      <c r="A40" s="10" t="s">
        <v>101</v>
      </c>
      <c r="B40" s="12">
        <v>3000</v>
      </c>
      <c r="C40" s="12">
        <v>1</v>
      </c>
      <c r="D40" s="16">
        <f t="shared" si="9"/>
        <v>3000</v>
      </c>
      <c r="E40" s="14"/>
      <c r="F40" s="14"/>
      <c r="G40" s="14"/>
      <c r="H40" s="14"/>
      <c r="I40" s="67"/>
      <c r="J40" s="64">
        <v>3000</v>
      </c>
      <c r="K40" s="43">
        <f t="shared" si="7"/>
        <v>3000</v>
      </c>
      <c r="L40" s="1"/>
    </row>
    <row r="41" spans="1:12">
      <c r="A41" s="10" t="s">
        <v>116</v>
      </c>
      <c r="B41" s="12">
        <v>3000</v>
      </c>
      <c r="C41" s="12">
        <v>1</v>
      </c>
      <c r="D41" s="16">
        <f t="shared" ref="D41" si="10">B41*C41</f>
        <v>3000</v>
      </c>
      <c r="E41" s="14"/>
      <c r="F41" s="14"/>
      <c r="G41" s="14"/>
      <c r="H41" s="14"/>
      <c r="I41" s="67"/>
      <c r="J41" s="64">
        <v>3000</v>
      </c>
      <c r="K41" s="43">
        <f t="shared" ref="K41" si="11">E41+F41+G41+H41+J41+I41</f>
        <v>3000</v>
      </c>
      <c r="L41" s="1"/>
    </row>
    <row r="42" spans="1:12">
      <c r="A42" s="10" t="s">
        <v>117</v>
      </c>
      <c r="B42" s="13">
        <v>3000</v>
      </c>
      <c r="C42" s="13">
        <v>1</v>
      </c>
      <c r="D42" s="16">
        <f t="shared" si="9"/>
        <v>3000</v>
      </c>
      <c r="E42" s="14"/>
      <c r="F42" s="14"/>
      <c r="G42" s="14"/>
      <c r="H42" s="14"/>
      <c r="I42" s="67"/>
      <c r="J42" s="64">
        <v>3000</v>
      </c>
      <c r="K42" s="43">
        <f>E42+F42+G42+H42+J42+I42</f>
        <v>3000</v>
      </c>
      <c r="L42" s="1"/>
    </row>
    <row r="43" spans="1:12">
      <c r="A43" s="10" t="s">
        <v>118</v>
      </c>
      <c r="B43" s="13">
        <v>15000</v>
      </c>
      <c r="C43" s="13">
        <v>1</v>
      </c>
      <c r="D43" s="16">
        <f t="shared" si="9"/>
        <v>15000</v>
      </c>
      <c r="E43" s="14"/>
      <c r="F43" s="14">
        <v>2000</v>
      </c>
      <c r="G43" s="14"/>
      <c r="H43" s="14"/>
      <c r="I43" s="67">
        <v>10000</v>
      </c>
      <c r="J43" s="64">
        <v>3000</v>
      </c>
      <c r="K43" s="43">
        <f t="shared" ref="K43" si="12">E43+F43+G43+H43+J43+I43</f>
        <v>15000</v>
      </c>
      <c r="L43" s="1"/>
    </row>
    <row r="44" spans="1:12">
      <c r="A44" s="10" t="s">
        <v>97</v>
      </c>
      <c r="B44" s="13">
        <v>5400</v>
      </c>
      <c r="C44" s="13">
        <v>1</v>
      </c>
      <c r="D44" s="16">
        <f t="shared" si="9"/>
        <v>5400</v>
      </c>
      <c r="E44" s="29"/>
      <c r="F44" s="29"/>
      <c r="G44" s="29"/>
      <c r="H44" s="29"/>
      <c r="I44" s="70"/>
      <c r="J44" s="69">
        <v>5400</v>
      </c>
      <c r="K44" s="43">
        <f t="shared" si="7"/>
        <v>5400</v>
      </c>
      <c r="L44" s="1"/>
    </row>
    <row r="45" spans="1:12" ht="12" thickBot="1">
      <c r="A45" s="47" t="s">
        <v>43</v>
      </c>
      <c r="B45" s="48">
        <v>1000</v>
      </c>
      <c r="C45" s="48">
        <v>1</v>
      </c>
      <c r="D45" s="16">
        <f t="shared" si="9"/>
        <v>1000</v>
      </c>
      <c r="E45" s="49"/>
      <c r="F45" s="49"/>
      <c r="G45" s="49"/>
      <c r="H45" s="49"/>
      <c r="I45" s="68"/>
      <c r="J45" s="65">
        <v>1000</v>
      </c>
      <c r="K45" s="43">
        <f t="shared" si="7"/>
        <v>1000</v>
      </c>
      <c r="L45" s="75"/>
    </row>
    <row r="46" spans="1:12" ht="12" thickBot="1">
      <c r="A46" s="5" t="s">
        <v>11</v>
      </c>
      <c r="B46" s="17"/>
      <c r="C46" s="17"/>
      <c r="D46" s="37">
        <f t="shared" ref="D46:J46" si="13">SUM(D35:D45)</f>
        <v>75400</v>
      </c>
      <c r="E46" s="37">
        <f t="shared" si="13"/>
        <v>3000</v>
      </c>
      <c r="F46" s="37">
        <f t="shared" si="13"/>
        <v>2000</v>
      </c>
      <c r="G46" s="37">
        <f t="shared" si="13"/>
        <v>0</v>
      </c>
      <c r="H46" s="37">
        <f t="shared" si="13"/>
        <v>0</v>
      </c>
      <c r="I46" s="37">
        <f t="shared" si="13"/>
        <v>10000</v>
      </c>
      <c r="J46" s="66">
        <f t="shared" si="13"/>
        <v>60400</v>
      </c>
      <c r="K46" s="52">
        <f>E46+F46+G46+H46+J46+I46</f>
        <v>75400</v>
      </c>
      <c r="L46" s="75"/>
    </row>
    <row r="47" spans="1:12">
      <c r="A47" s="21" t="s">
        <v>37</v>
      </c>
      <c r="B47" s="78" t="s">
        <v>46</v>
      </c>
      <c r="C47" s="22"/>
      <c r="D47" s="78" t="s">
        <v>46</v>
      </c>
      <c r="E47" s="78" t="s">
        <v>46</v>
      </c>
      <c r="F47" s="78" t="s">
        <v>46</v>
      </c>
      <c r="G47" s="78" t="s">
        <v>46</v>
      </c>
      <c r="H47" s="78" t="s">
        <v>46</v>
      </c>
      <c r="I47" s="78" t="s">
        <v>46</v>
      </c>
      <c r="J47" s="78" t="s">
        <v>46</v>
      </c>
      <c r="K47" s="122" t="s">
        <v>46</v>
      </c>
      <c r="L47" s="75"/>
    </row>
    <row r="48" spans="1:12">
      <c r="A48" s="3" t="s">
        <v>12</v>
      </c>
      <c r="B48" s="16">
        <v>200</v>
      </c>
      <c r="C48" s="16">
        <v>1</v>
      </c>
      <c r="D48" s="16">
        <f t="shared" ref="D48:D54" si="14">SUM(B48*C48)</f>
        <v>200</v>
      </c>
      <c r="E48" s="27"/>
      <c r="F48" s="27"/>
      <c r="G48" s="27"/>
      <c r="H48" s="27"/>
      <c r="I48" s="80"/>
      <c r="J48" s="67">
        <v>200</v>
      </c>
      <c r="K48" s="43">
        <f t="shared" si="1"/>
        <v>200</v>
      </c>
      <c r="L48" s="75"/>
    </row>
    <row r="49" spans="1:12">
      <c r="A49" s="3" t="s">
        <v>13</v>
      </c>
      <c r="B49" s="16">
        <v>50</v>
      </c>
      <c r="C49" s="16">
        <v>4</v>
      </c>
      <c r="D49" s="16">
        <f t="shared" si="14"/>
        <v>200</v>
      </c>
      <c r="E49" s="27"/>
      <c r="F49" s="27"/>
      <c r="G49" s="27"/>
      <c r="H49" s="27"/>
      <c r="I49" s="80"/>
      <c r="J49" s="67">
        <v>200</v>
      </c>
      <c r="K49" s="43">
        <f t="shared" si="1"/>
        <v>200</v>
      </c>
      <c r="L49" s="75"/>
    </row>
    <row r="50" spans="1:12" ht="9.75" customHeight="1">
      <c r="A50" s="3" t="s">
        <v>34</v>
      </c>
      <c r="B50" s="16">
        <v>1200</v>
      </c>
      <c r="C50" s="16">
        <v>1</v>
      </c>
      <c r="D50" s="16">
        <f t="shared" si="14"/>
        <v>1200</v>
      </c>
      <c r="E50" s="27"/>
      <c r="F50" s="27"/>
      <c r="G50" s="27"/>
      <c r="H50" s="27"/>
      <c r="I50" s="80"/>
      <c r="J50" s="67">
        <v>1200</v>
      </c>
      <c r="K50" s="43">
        <f t="shared" si="1"/>
        <v>1200</v>
      </c>
      <c r="L50" s="75"/>
    </row>
    <row r="51" spans="1:12" ht="10.5" customHeight="1">
      <c r="A51" s="3" t="s">
        <v>112</v>
      </c>
      <c r="B51" s="16">
        <v>1200</v>
      </c>
      <c r="C51" s="16">
        <v>1</v>
      </c>
      <c r="D51" s="16">
        <f t="shared" si="14"/>
        <v>1200</v>
      </c>
      <c r="E51" s="27"/>
      <c r="F51" s="27"/>
      <c r="G51" s="27"/>
      <c r="H51" s="27"/>
      <c r="I51" s="80"/>
      <c r="J51" s="67">
        <v>1200</v>
      </c>
      <c r="K51" s="43">
        <f t="shared" si="1"/>
        <v>1200</v>
      </c>
      <c r="L51" s="75"/>
    </row>
    <row r="52" spans="1:12" ht="9.75" customHeight="1">
      <c r="A52" s="3" t="s">
        <v>114</v>
      </c>
      <c r="B52" s="16">
        <v>200</v>
      </c>
      <c r="C52" s="16">
        <v>12</v>
      </c>
      <c r="D52" s="16">
        <f t="shared" si="14"/>
        <v>2400</v>
      </c>
      <c r="E52" s="27"/>
      <c r="F52" s="27"/>
      <c r="G52" s="27"/>
      <c r="H52" s="27"/>
      <c r="I52" s="80"/>
      <c r="J52" s="67">
        <v>2400</v>
      </c>
      <c r="K52" s="43">
        <f t="shared" si="1"/>
        <v>2400</v>
      </c>
      <c r="L52" s="75"/>
    </row>
    <row r="53" spans="1:12" ht="10.5" customHeight="1">
      <c r="A53" s="3" t="s">
        <v>115</v>
      </c>
      <c r="B53" s="16">
        <v>1200</v>
      </c>
      <c r="C53" s="16">
        <v>1</v>
      </c>
      <c r="D53" s="16">
        <f t="shared" si="14"/>
        <v>1200</v>
      </c>
      <c r="E53" s="27"/>
      <c r="F53" s="27"/>
      <c r="G53" s="27"/>
      <c r="H53" s="27"/>
      <c r="I53" s="80"/>
      <c r="J53" s="67">
        <v>1200</v>
      </c>
      <c r="K53" s="43">
        <f t="shared" si="1"/>
        <v>1200</v>
      </c>
      <c r="L53" s="75"/>
    </row>
    <row r="54" spans="1:12" ht="12" thickBot="1">
      <c r="A54" s="4" t="s">
        <v>113</v>
      </c>
      <c r="B54" s="18">
        <v>550</v>
      </c>
      <c r="C54" s="18">
        <v>12</v>
      </c>
      <c r="D54" s="16">
        <f t="shared" si="14"/>
        <v>6600</v>
      </c>
      <c r="E54" s="28"/>
      <c r="F54" s="28"/>
      <c r="G54" s="28"/>
      <c r="H54" s="28"/>
      <c r="I54" s="82"/>
      <c r="J54" s="70">
        <v>6600</v>
      </c>
      <c r="K54" s="43">
        <f t="shared" si="1"/>
        <v>6600</v>
      </c>
      <c r="L54" s="75"/>
    </row>
    <row r="55" spans="1:12" ht="12" thickBot="1">
      <c r="A55" s="5" t="s">
        <v>26</v>
      </c>
      <c r="B55" s="17"/>
      <c r="C55" s="17"/>
      <c r="D55" s="24">
        <f t="shared" ref="D55:J55" si="15">SUM(D48:D54)</f>
        <v>13000</v>
      </c>
      <c r="E55" s="24">
        <f t="shared" si="15"/>
        <v>0</v>
      </c>
      <c r="F55" s="24">
        <f t="shared" si="15"/>
        <v>0</v>
      </c>
      <c r="G55" s="24">
        <f t="shared" si="15"/>
        <v>0</v>
      </c>
      <c r="H55" s="24">
        <f t="shared" si="15"/>
        <v>0</v>
      </c>
      <c r="I55" s="24">
        <f t="shared" si="15"/>
        <v>0</v>
      </c>
      <c r="J55" s="71">
        <f t="shared" si="15"/>
        <v>13000</v>
      </c>
      <c r="K55" s="52">
        <f t="shared" si="1"/>
        <v>13000</v>
      </c>
      <c r="L55" s="75"/>
    </row>
    <row r="56" spans="1:12">
      <c r="A56" s="21" t="s">
        <v>27</v>
      </c>
      <c r="B56" s="78" t="s">
        <v>46</v>
      </c>
      <c r="C56" s="22"/>
      <c r="D56" s="78" t="s">
        <v>46</v>
      </c>
      <c r="E56" s="78" t="s">
        <v>46</v>
      </c>
      <c r="F56" s="78" t="s">
        <v>46</v>
      </c>
      <c r="G56" s="78" t="s">
        <v>46</v>
      </c>
      <c r="H56" s="78" t="s">
        <v>46</v>
      </c>
      <c r="I56" s="78" t="s">
        <v>46</v>
      </c>
      <c r="J56" s="78" t="s">
        <v>46</v>
      </c>
      <c r="K56" s="122" t="s">
        <v>46</v>
      </c>
      <c r="L56" s="75"/>
    </row>
    <row r="57" spans="1:12" ht="9.75" customHeight="1">
      <c r="A57" s="3" t="s">
        <v>29</v>
      </c>
      <c r="B57" s="16">
        <v>3000</v>
      </c>
      <c r="C57" s="16">
        <v>1</v>
      </c>
      <c r="D57" s="16">
        <f>B57*C57</f>
        <v>3000</v>
      </c>
      <c r="E57" s="27"/>
      <c r="F57" s="27"/>
      <c r="G57" s="27"/>
      <c r="H57" s="27"/>
      <c r="I57" s="80"/>
      <c r="J57" s="67">
        <v>3000</v>
      </c>
      <c r="K57" s="43">
        <f t="shared" si="1"/>
        <v>3000</v>
      </c>
      <c r="L57" s="75"/>
    </row>
    <row r="58" spans="1:12" ht="10.5" customHeight="1">
      <c r="A58" s="3" t="s">
        <v>28</v>
      </c>
      <c r="B58" s="16">
        <v>1000</v>
      </c>
      <c r="C58" s="16">
        <v>1</v>
      </c>
      <c r="D58" s="16">
        <f>B58*C58</f>
        <v>1000</v>
      </c>
      <c r="E58" s="27"/>
      <c r="F58" s="27"/>
      <c r="G58" s="27"/>
      <c r="H58" s="27"/>
      <c r="I58" s="80"/>
      <c r="J58" s="67">
        <v>1000</v>
      </c>
      <c r="K58" s="43">
        <f t="shared" si="1"/>
        <v>1000</v>
      </c>
      <c r="L58" s="75"/>
    </row>
    <row r="59" spans="1:12" ht="12" thickBot="1">
      <c r="A59" s="7" t="s">
        <v>14</v>
      </c>
      <c r="B59" s="19"/>
      <c r="C59" s="19"/>
      <c r="D59" s="25">
        <f t="shared" ref="D59:J59" si="16">SUM(D57:D58)</f>
        <v>4000</v>
      </c>
      <c r="E59" s="25">
        <f t="shared" si="16"/>
        <v>0</v>
      </c>
      <c r="F59" s="25">
        <f t="shared" si="16"/>
        <v>0</v>
      </c>
      <c r="G59" s="25">
        <f t="shared" si="16"/>
        <v>0</v>
      </c>
      <c r="H59" s="25">
        <f t="shared" si="16"/>
        <v>0</v>
      </c>
      <c r="I59" s="25">
        <f t="shared" si="16"/>
        <v>0</v>
      </c>
      <c r="J59" s="72">
        <f t="shared" si="16"/>
        <v>4000</v>
      </c>
      <c r="K59" s="57">
        <f t="shared" si="1"/>
        <v>4000</v>
      </c>
      <c r="L59" s="75"/>
    </row>
    <row r="60" spans="1:12" ht="12" thickBot="1">
      <c r="A60" s="5" t="s">
        <v>102</v>
      </c>
      <c r="B60" s="78" t="s">
        <v>46</v>
      </c>
      <c r="C60" s="51"/>
      <c r="D60" s="78" t="s">
        <v>46</v>
      </c>
      <c r="E60" s="78" t="s">
        <v>46</v>
      </c>
      <c r="F60" s="78" t="s">
        <v>46</v>
      </c>
      <c r="G60" s="78" t="s">
        <v>46</v>
      </c>
      <c r="H60" s="78" t="s">
        <v>46</v>
      </c>
      <c r="I60" s="78" t="s">
        <v>46</v>
      </c>
      <c r="J60" s="78" t="s">
        <v>46</v>
      </c>
      <c r="K60" s="122" t="s">
        <v>46</v>
      </c>
      <c r="L60" s="75"/>
    </row>
    <row r="61" spans="1:12">
      <c r="A61" s="53" t="s">
        <v>103</v>
      </c>
      <c r="B61" s="54">
        <v>200</v>
      </c>
      <c r="C61" s="54">
        <v>1</v>
      </c>
      <c r="D61" s="129">
        <f>SUM(B61*C61)</f>
        <v>200</v>
      </c>
      <c r="E61" s="55"/>
      <c r="F61" s="55"/>
      <c r="G61" s="55"/>
      <c r="H61" s="55"/>
      <c r="I61" s="73"/>
      <c r="J61" s="130">
        <v>200</v>
      </c>
      <c r="K61" s="131">
        <f t="shared" si="1"/>
        <v>200</v>
      </c>
      <c r="L61" s="75"/>
    </row>
    <row r="62" spans="1:12" ht="12" thickBot="1">
      <c r="A62" s="47" t="s">
        <v>105</v>
      </c>
      <c r="B62" s="48">
        <v>19580.7</v>
      </c>
      <c r="C62" s="48">
        <v>1</v>
      </c>
      <c r="D62" s="48">
        <f>SUM(B62*C62)</f>
        <v>19580.7</v>
      </c>
      <c r="E62" s="49"/>
      <c r="F62" s="49"/>
      <c r="G62" s="49"/>
      <c r="H62" s="49"/>
      <c r="I62" s="68"/>
      <c r="J62" s="68">
        <v>19580.7</v>
      </c>
      <c r="K62" s="45">
        <f t="shared" ref="K62" si="17">E62+F62+G62+H62+J62</f>
        <v>19580.7</v>
      </c>
      <c r="L62" s="75"/>
    </row>
    <row r="63" spans="1:12" ht="12" thickBot="1">
      <c r="A63" s="5" t="s">
        <v>14</v>
      </c>
      <c r="B63" s="17"/>
      <c r="C63" s="17"/>
      <c r="D63" s="26">
        <f>SUM(D61:D62)</f>
        <v>19780.7</v>
      </c>
      <c r="E63" s="26">
        <f>SUM(E61:E62)</f>
        <v>0</v>
      </c>
      <c r="F63" s="26">
        <f>SUM(F61:F62)</f>
        <v>0</v>
      </c>
      <c r="G63" s="26">
        <f>SUM(G61:G62)</f>
        <v>0</v>
      </c>
      <c r="H63" s="26">
        <f>SUM(H61:H62)</f>
        <v>0</v>
      </c>
      <c r="I63" s="26"/>
      <c r="J63" s="26">
        <f>SUM(J61:J62)</f>
        <v>19780.7</v>
      </c>
      <c r="K63" s="52">
        <f t="shared" si="1"/>
        <v>19780.7</v>
      </c>
      <c r="L63" s="75"/>
    </row>
    <row r="64" spans="1:12">
      <c r="A64" s="21" t="s">
        <v>15</v>
      </c>
      <c r="B64" s="78" t="s">
        <v>46</v>
      </c>
      <c r="C64" s="22"/>
      <c r="D64" s="78" t="s">
        <v>46</v>
      </c>
      <c r="E64" s="78" t="s">
        <v>46</v>
      </c>
      <c r="F64" s="78" t="s">
        <v>46</v>
      </c>
      <c r="G64" s="78" t="s">
        <v>46</v>
      </c>
      <c r="H64" s="78" t="s">
        <v>46</v>
      </c>
      <c r="I64" s="78"/>
      <c r="J64" s="78" t="s">
        <v>46</v>
      </c>
      <c r="K64" s="122" t="s">
        <v>46</v>
      </c>
      <c r="L64" s="75"/>
    </row>
    <row r="65" spans="1:12">
      <c r="A65" s="9" t="s">
        <v>39</v>
      </c>
      <c r="B65" s="12">
        <v>0</v>
      </c>
      <c r="C65" s="12">
        <v>0</v>
      </c>
      <c r="D65" s="12">
        <f>B65*C65</f>
        <v>0</v>
      </c>
      <c r="E65" s="14"/>
      <c r="F65" s="14"/>
      <c r="G65" s="14"/>
      <c r="H65" s="14"/>
      <c r="I65" s="67"/>
      <c r="J65" s="67">
        <v>0</v>
      </c>
      <c r="K65" s="43">
        <f t="shared" si="1"/>
        <v>0</v>
      </c>
      <c r="L65" s="75"/>
    </row>
    <row r="66" spans="1:12">
      <c r="A66" s="9" t="s">
        <v>40</v>
      </c>
      <c r="B66" s="12">
        <v>0</v>
      </c>
      <c r="C66" s="12">
        <v>0</v>
      </c>
      <c r="D66" s="12">
        <f>B66*C66</f>
        <v>0</v>
      </c>
      <c r="E66" s="14"/>
      <c r="F66" s="14"/>
      <c r="G66" s="14"/>
      <c r="H66" s="14"/>
      <c r="I66" s="67"/>
      <c r="J66" s="67">
        <v>0</v>
      </c>
      <c r="K66" s="43">
        <f t="shared" si="1"/>
        <v>0</v>
      </c>
      <c r="L66" s="75"/>
    </row>
    <row r="67" spans="1:12" ht="12" thickBot="1">
      <c r="A67" s="47" t="s">
        <v>41</v>
      </c>
      <c r="B67" s="48">
        <v>500</v>
      </c>
      <c r="C67" s="48">
        <v>1</v>
      </c>
      <c r="D67" s="48">
        <f>B67*C67</f>
        <v>500</v>
      </c>
      <c r="E67" s="49"/>
      <c r="F67" s="49"/>
      <c r="G67" s="49"/>
      <c r="H67" s="49"/>
      <c r="I67" s="68"/>
      <c r="J67" s="68">
        <v>500</v>
      </c>
      <c r="K67" s="45">
        <f t="shared" si="1"/>
        <v>500</v>
      </c>
      <c r="L67" s="75"/>
    </row>
    <row r="68" spans="1:12" ht="12" thickBot="1">
      <c r="A68" s="5" t="s">
        <v>16</v>
      </c>
      <c r="B68" s="17"/>
      <c r="C68" s="17"/>
      <c r="D68" s="26">
        <f t="shared" ref="D68:J68" si="18">SUM(D65:D67)</f>
        <v>500</v>
      </c>
      <c r="E68" s="26">
        <f t="shared" si="18"/>
        <v>0</v>
      </c>
      <c r="F68" s="26">
        <f t="shared" si="18"/>
        <v>0</v>
      </c>
      <c r="G68" s="26">
        <f t="shared" si="18"/>
        <v>0</v>
      </c>
      <c r="H68" s="26">
        <f t="shared" si="18"/>
        <v>0</v>
      </c>
      <c r="I68" s="71"/>
      <c r="J68" s="71">
        <f t="shared" si="18"/>
        <v>500</v>
      </c>
      <c r="K68" s="52">
        <f t="shared" si="1"/>
        <v>500</v>
      </c>
      <c r="L68" s="75"/>
    </row>
    <row r="69" spans="1:12">
      <c r="A69" s="21" t="s">
        <v>30</v>
      </c>
      <c r="B69" s="78" t="s">
        <v>46</v>
      </c>
      <c r="C69" s="22"/>
      <c r="D69" s="78" t="s">
        <v>46</v>
      </c>
      <c r="E69" s="78" t="s">
        <v>46</v>
      </c>
      <c r="F69" s="78" t="s">
        <v>46</v>
      </c>
      <c r="G69" s="78" t="s">
        <v>46</v>
      </c>
      <c r="H69" s="78" t="s">
        <v>46</v>
      </c>
      <c r="I69" s="78"/>
      <c r="J69" s="78" t="s">
        <v>46</v>
      </c>
      <c r="K69" s="122" t="s">
        <v>46</v>
      </c>
      <c r="L69" s="75"/>
    </row>
    <row r="70" spans="1:12" ht="10.5" customHeight="1">
      <c r="A70" s="9" t="s">
        <v>91</v>
      </c>
      <c r="B70" s="12">
        <v>10</v>
      </c>
      <c r="C70" s="12">
        <v>50</v>
      </c>
      <c r="D70" s="11">
        <f>B70*C70</f>
        <v>500</v>
      </c>
      <c r="E70" s="14"/>
      <c r="F70" s="14"/>
      <c r="G70" s="14"/>
      <c r="H70" s="14"/>
      <c r="I70" s="67"/>
      <c r="J70" s="67">
        <v>500</v>
      </c>
      <c r="K70" s="43">
        <f>E70+F70+G70+H70+J70+I70</f>
        <v>500</v>
      </c>
      <c r="L70" s="75"/>
    </row>
    <row r="71" spans="1:12" ht="9.75" customHeight="1">
      <c r="A71" s="9" t="s">
        <v>104</v>
      </c>
      <c r="B71" s="12">
        <v>1000</v>
      </c>
      <c r="C71" s="12">
        <v>1</v>
      </c>
      <c r="D71" s="11">
        <f>B71*C71</f>
        <v>1000</v>
      </c>
      <c r="E71" s="14"/>
      <c r="F71" s="14"/>
      <c r="G71" s="14"/>
      <c r="H71" s="14"/>
      <c r="I71" s="67"/>
      <c r="J71" s="67">
        <v>1000</v>
      </c>
      <c r="K71" s="43">
        <f>E71+F71+G71+H71+J71+I71</f>
        <v>1000</v>
      </c>
      <c r="L71" s="75"/>
    </row>
    <row r="72" spans="1:12" ht="9.75" customHeight="1">
      <c r="A72" s="9" t="s">
        <v>17</v>
      </c>
      <c r="B72" s="12">
        <v>10</v>
      </c>
      <c r="C72" s="12">
        <v>20</v>
      </c>
      <c r="D72" s="11">
        <f>B72*C72</f>
        <v>200</v>
      </c>
      <c r="E72" s="14"/>
      <c r="F72" s="14"/>
      <c r="G72" s="14"/>
      <c r="H72" s="14"/>
      <c r="I72" s="67"/>
      <c r="J72" s="67">
        <v>200</v>
      </c>
      <c r="K72" s="43">
        <f>E72+F72+G72+H72+J72+I72</f>
        <v>200</v>
      </c>
      <c r="L72" s="75"/>
    </row>
    <row r="73" spans="1:12" ht="12" thickBot="1">
      <c r="A73" s="47" t="s">
        <v>92</v>
      </c>
      <c r="B73" s="48">
        <v>360</v>
      </c>
      <c r="C73" s="48">
        <v>4</v>
      </c>
      <c r="D73" s="48">
        <f>SUM(B73*C73)</f>
        <v>1440</v>
      </c>
      <c r="E73" s="49"/>
      <c r="F73" s="49"/>
      <c r="G73" s="49"/>
      <c r="H73" s="49"/>
      <c r="I73" s="68"/>
      <c r="J73" s="68">
        <v>1440</v>
      </c>
      <c r="K73" s="43">
        <f>E73+F73+G73+H73+J73+I73</f>
        <v>1440</v>
      </c>
      <c r="L73" s="75"/>
    </row>
    <row r="74" spans="1:12" ht="12" thickBot="1">
      <c r="A74" s="5" t="s">
        <v>31</v>
      </c>
      <c r="B74" s="17"/>
      <c r="C74" s="17"/>
      <c r="D74" s="26">
        <f t="shared" ref="D74:J74" si="19">SUM(D70:D73)</f>
        <v>3140</v>
      </c>
      <c r="E74" s="26">
        <f t="shared" si="19"/>
        <v>0</v>
      </c>
      <c r="F74" s="26">
        <f t="shared" si="19"/>
        <v>0</v>
      </c>
      <c r="G74" s="26">
        <f t="shared" si="19"/>
        <v>0</v>
      </c>
      <c r="H74" s="26">
        <f t="shared" si="19"/>
        <v>0</v>
      </c>
      <c r="I74" s="26">
        <f t="shared" si="19"/>
        <v>0</v>
      </c>
      <c r="J74" s="71">
        <f t="shared" si="19"/>
        <v>3140</v>
      </c>
      <c r="K74" s="52">
        <f>E74+F74+G74+H74+J74+I74</f>
        <v>3140</v>
      </c>
      <c r="L74" s="75"/>
    </row>
    <row r="75" spans="1:12" ht="9.75" customHeight="1">
      <c r="A75" s="21" t="s">
        <v>18</v>
      </c>
      <c r="B75" s="78" t="s">
        <v>46</v>
      </c>
      <c r="C75" s="56"/>
      <c r="D75" s="78" t="s">
        <v>46</v>
      </c>
      <c r="E75" s="78" t="s">
        <v>46</v>
      </c>
      <c r="F75" s="78" t="s">
        <v>46</v>
      </c>
      <c r="G75" s="78" t="s">
        <v>46</v>
      </c>
      <c r="H75" s="78" t="s">
        <v>46</v>
      </c>
      <c r="I75" s="78" t="s">
        <v>46</v>
      </c>
      <c r="J75" s="78" t="s">
        <v>46</v>
      </c>
      <c r="K75" s="122" t="s">
        <v>46</v>
      </c>
      <c r="L75" s="75"/>
    </row>
    <row r="76" spans="1:12" ht="10.5" customHeight="1" thickBot="1">
      <c r="A76" s="47"/>
      <c r="B76" s="48"/>
      <c r="C76" s="48"/>
      <c r="D76" s="48">
        <v>2975.3</v>
      </c>
      <c r="E76" s="48"/>
      <c r="F76" s="48"/>
      <c r="G76" s="48"/>
      <c r="H76" s="48"/>
      <c r="I76" s="65"/>
      <c r="J76" s="65">
        <v>2975.3</v>
      </c>
      <c r="K76" s="43">
        <f>E76+F76+G76+H76+J76+I76</f>
        <v>2975.3</v>
      </c>
      <c r="L76" s="75"/>
    </row>
    <row r="77" spans="1:12" ht="12" thickBot="1">
      <c r="A77" s="6" t="s">
        <v>19</v>
      </c>
      <c r="B77" s="20"/>
      <c r="C77" s="20"/>
      <c r="D77" s="20">
        <f t="shared" ref="D77:J77" si="20">SUM(D76,D74,D68,D63,D55,D46,D33,D27,D16+D59)</f>
        <v>148598</v>
      </c>
      <c r="E77" s="20">
        <f t="shared" si="20"/>
        <v>3000</v>
      </c>
      <c r="F77" s="20">
        <f t="shared" si="20"/>
        <v>4600</v>
      </c>
      <c r="G77" s="20">
        <f t="shared" si="20"/>
        <v>0</v>
      </c>
      <c r="H77" s="20">
        <f t="shared" si="20"/>
        <v>0</v>
      </c>
      <c r="I77" s="20">
        <f t="shared" si="20"/>
        <v>10460</v>
      </c>
      <c r="J77" s="74">
        <f t="shared" si="20"/>
        <v>130538</v>
      </c>
      <c r="K77" s="52">
        <f>E77+F77+G77+H77+J77+I77</f>
        <v>148598</v>
      </c>
      <c r="L77" s="75"/>
    </row>
    <row r="82" spans="12:12">
      <c r="L82" s="1"/>
    </row>
  </sheetData>
  <mergeCells count="5">
    <mergeCell ref="E5:H5"/>
    <mergeCell ref="A1:J2"/>
    <mergeCell ref="A3:J3"/>
    <mergeCell ref="B4:D4"/>
    <mergeCell ref="E4:K4"/>
  </mergeCells>
  <phoneticPr fontId="11" type="noConversion"/>
  <pageMargins left="0.15748031496062992" right="0.15748031496062992" top="0.15748031496062992" bottom="0.11811023622047245" header="0.15748031496062992" footer="0.11811023622047245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1"/>
  <sheetViews>
    <sheetView workbookViewId="0">
      <selection activeCell="X32" sqref="X32"/>
    </sheetView>
  </sheetViews>
  <sheetFormatPr defaultRowHeight="12.75"/>
  <cols>
    <col min="1" max="1" width="22" bestFit="1" customWidth="1"/>
    <col min="2" max="2" width="9.5703125" bestFit="1" customWidth="1"/>
    <col min="3" max="3" width="4" bestFit="1" customWidth="1"/>
    <col min="4" max="4" width="6.5703125" bestFit="1" customWidth="1"/>
    <col min="5" max="5" width="8.5703125" customWidth="1"/>
    <col min="6" max="6" width="4" bestFit="1" customWidth="1"/>
    <col min="7" max="7" width="7.42578125" customWidth="1"/>
    <col min="8" max="9" width="5.42578125" customWidth="1"/>
    <col min="10" max="10" width="6.5703125" bestFit="1" customWidth="1"/>
    <col min="11" max="11" width="7" customWidth="1"/>
    <col min="12" max="12" width="4" bestFit="1" customWidth="1"/>
    <col min="13" max="14" width="5.7109375" bestFit="1" customWidth="1"/>
    <col min="15" max="15" width="4" bestFit="1" customWidth="1"/>
    <col min="16" max="17" width="5.7109375" bestFit="1" customWidth="1"/>
    <col min="18" max="18" width="4" bestFit="1" customWidth="1"/>
    <col min="19" max="19" width="5.7109375" bestFit="1" customWidth="1"/>
    <col min="20" max="20" width="4" bestFit="1" customWidth="1"/>
    <col min="21" max="21" width="3.5703125" customWidth="1"/>
    <col min="22" max="22" width="6.42578125" customWidth="1"/>
  </cols>
  <sheetData>
    <row r="1" spans="1:19">
      <c r="A1" s="117" t="s">
        <v>51</v>
      </c>
      <c r="B1" s="141" t="s">
        <v>52</v>
      </c>
      <c r="C1" s="142"/>
      <c r="D1" s="143"/>
      <c r="E1" s="141" t="s">
        <v>53</v>
      </c>
      <c r="F1" s="142"/>
      <c r="G1" s="143"/>
      <c r="H1" s="144" t="s">
        <v>23</v>
      </c>
      <c r="I1" s="145"/>
      <c r="J1" s="146"/>
      <c r="K1" s="144" t="s">
        <v>54</v>
      </c>
      <c r="L1" s="145"/>
      <c r="M1" s="146"/>
      <c r="N1" s="144" t="s">
        <v>55</v>
      </c>
      <c r="O1" s="145"/>
      <c r="P1" s="146"/>
      <c r="Q1" s="144" t="s">
        <v>56</v>
      </c>
      <c r="R1" s="145"/>
      <c r="S1" s="146"/>
    </row>
    <row r="2" spans="1:19">
      <c r="A2" s="117"/>
      <c r="B2" s="116" t="s">
        <v>57</v>
      </c>
      <c r="C2" s="116" t="s">
        <v>1</v>
      </c>
      <c r="D2" s="116" t="s">
        <v>58</v>
      </c>
      <c r="E2" s="116" t="s">
        <v>57</v>
      </c>
      <c r="F2" s="116" t="s">
        <v>1</v>
      </c>
      <c r="G2" s="116" t="s">
        <v>58</v>
      </c>
      <c r="H2" s="116" t="s">
        <v>57</v>
      </c>
      <c r="I2" s="116" t="s">
        <v>1</v>
      </c>
      <c r="J2" s="116" t="s">
        <v>58</v>
      </c>
      <c r="K2" s="116" t="s">
        <v>57</v>
      </c>
      <c r="L2" s="116" t="s">
        <v>1</v>
      </c>
      <c r="M2" s="116" t="s">
        <v>58</v>
      </c>
      <c r="N2" s="116" t="s">
        <v>57</v>
      </c>
      <c r="O2" s="116" t="s">
        <v>1</v>
      </c>
      <c r="P2" s="116" t="s">
        <v>58</v>
      </c>
      <c r="Q2" s="116" t="s">
        <v>57</v>
      </c>
      <c r="R2" s="116" t="s">
        <v>1</v>
      </c>
      <c r="S2" s="116" t="s">
        <v>58</v>
      </c>
    </row>
    <row r="3" spans="1:19">
      <c r="A3" s="83" t="s">
        <v>59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19">
      <c r="A4" s="84" t="s">
        <v>50</v>
      </c>
      <c r="B4" s="85">
        <v>0</v>
      </c>
      <c r="C4" s="85">
        <v>0</v>
      </c>
      <c r="D4" s="85">
        <f>B4*C4</f>
        <v>0</v>
      </c>
      <c r="E4" s="85">
        <v>0</v>
      </c>
      <c r="F4" s="85">
        <v>0</v>
      </c>
      <c r="G4" s="85">
        <f>E4*F4</f>
        <v>0</v>
      </c>
      <c r="H4" s="85">
        <v>0</v>
      </c>
      <c r="I4" s="85">
        <v>0</v>
      </c>
      <c r="J4" s="85">
        <v>0</v>
      </c>
      <c r="K4" s="85">
        <v>0</v>
      </c>
      <c r="L4" s="85">
        <v>0</v>
      </c>
      <c r="M4" s="85">
        <f>K4*L4</f>
        <v>0</v>
      </c>
      <c r="N4" s="85">
        <v>0</v>
      </c>
      <c r="O4" s="85">
        <v>0</v>
      </c>
      <c r="P4" s="85">
        <f>N4*O4</f>
        <v>0</v>
      </c>
      <c r="Q4" s="85">
        <v>0</v>
      </c>
      <c r="R4" s="85">
        <v>0</v>
      </c>
      <c r="S4" s="85">
        <f>Q4*R4</f>
        <v>0</v>
      </c>
    </row>
    <row r="5" spans="1:19">
      <c r="A5" s="84" t="s">
        <v>60</v>
      </c>
      <c r="B5" s="85">
        <v>0</v>
      </c>
      <c r="C5" s="85">
        <v>0</v>
      </c>
      <c r="D5" s="85">
        <f t="shared" ref="D5:D12" si="0">B5*C5</f>
        <v>0</v>
      </c>
      <c r="E5" s="85">
        <v>0</v>
      </c>
      <c r="F5" s="85">
        <v>0</v>
      </c>
      <c r="G5" s="85">
        <f t="shared" ref="G5:G12" si="1">E5*F5</f>
        <v>0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5">
        <f t="shared" ref="M5:M12" si="2">K5*L5</f>
        <v>0</v>
      </c>
      <c r="N5" s="85">
        <v>0</v>
      </c>
      <c r="O5" s="85">
        <v>0</v>
      </c>
      <c r="P5" s="85">
        <f t="shared" ref="P5:P12" si="3">N5*O5</f>
        <v>0</v>
      </c>
      <c r="Q5" s="85">
        <v>0</v>
      </c>
      <c r="R5" s="85">
        <v>0</v>
      </c>
      <c r="S5" s="85">
        <f t="shared" ref="S5:S12" si="4">Q5*R5</f>
        <v>0</v>
      </c>
    </row>
    <row r="6" spans="1:19">
      <c r="A6" s="84" t="s">
        <v>61</v>
      </c>
      <c r="B6" s="85">
        <v>0</v>
      </c>
      <c r="C6" s="85">
        <v>0</v>
      </c>
      <c r="D6" s="85">
        <f t="shared" si="0"/>
        <v>0</v>
      </c>
      <c r="E6" s="85">
        <v>0</v>
      </c>
      <c r="F6" s="85">
        <v>0</v>
      </c>
      <c r="G6" s="85">
        <f t="shared" si="1"/>
        <v>0</v>
      </c>
      <c r="H6" s="85">
        <v>0</v>
      </c>
      <c r="I6" s="85">
        <v>1</v>
      </c>
      <c r="J6" s="85">
        <v>0</v>
      </c>
      <c r="K6" s="85">
        <v>0</v>
      </c>
      <c r="L6" s="85">
        <v>0</v>
      </c>
      <c r="M6" s="85">
        <f t="shared" si="2"/>
        <v>0</v>
      </c>
      <c r="N6" s="85">
        <v>0</v>
      </c>
      <c r="O6" s="85">
        <v>0</v>
      </c>
      <c r="P6" s="85">
        <f t="shared" si="3"/>
        <v>0</v>
      </c>
      <c r="Q6" s="85">
        <v>0</v>
      </c>
      <c r="R6" s="85">
        <v>0</v>
      </c>
      <c r="S6" s="85">
        <f t="shared" si="4"/>
        <v>0</v>
      </c>
    </row>
    <row r="7" spans="1:19">
      <c r="A7" s="84" t="s">
        <v>62</v>
      </c>
      <c r="B7" s="85">
        <v>0</v>
      </c>
      <c r="C7" s="85">
        <v>0</v>
      </c>
      <c r="D7" s="85">
        <f t="shared" si="0"/>
        <v>0</v>
      </c>
      <c r="E7" s="85">
        <v>0</v>
      </c>
      <c r="F7" s="85">
        <v>0</v>
      </c>
      <c r="G7" s="85">
        <f t="shared" si="1"/>
        <v>0</v>
      </c>
      <c r="H7" s="85">
        <v>0</v>
      </c>
      <c r="I7" s="85">
        <v>1</v>
      </c>
      <c r="J7" s="85">
        <v>0</v>
      </c>
      <c r="K7" s="85">
        <v>0</v>
      </c>
      <c r="L7" s="85">
        <v>0</v>
      </c>
      <c r="M7" s="85">
        <f t="shared" si="2"/>
        <v>0</v>
      </c>
      <c r="N7" s="85">
        <v>0</v>
      </c>
      <c r="O7" s="85">
        <v>0</v>
      </c>
      <c r="P7" s="85">
        <f t="shared" si="3"/>
        <v>0</v>
      </c>
      <c r="Q7" s="85">
        <v>0</v>
      </c>
      <c r="R7" s="85">
        <v>0</v>
      </c>
      <c r="S7" s="85">
        <f t="shared" si="4"/>
        <v>0</v>
      </c>
    </row>
    <row r="8" spans="1:19">
      <c r="A8" s="84" t="s">
        <v>63</v>
      </c>
      <c r="B8" s="85">
        <v>0</v>
      </c>
      <c r="C8" s="85">
        <v>0</v>
      </c>
      <c r="D8" s="85">
        <f t="shared" si="0"/>
        <v>0</v>
      </c>
      <c r="E8" s="85">
        <v>0</v>
      </c>
      <c r="F8" s="85">
        <v>0</v>
      </c>
      <c r="G8" s="85">
        <f t="shared" si="1"/>
        <v>0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f t="shared" si="2"/>
        <v>0</v>
      </c>
      <c r="N8" s="85">
        <v>0</v>
      </c>
      <c r="O8" s="85">
        <v>0</v>
      </c>
      <c r="P8" s="85">
        <f t="shared" si="3"/>
        <v>0</v>
      </c>
      <c r="Q8" s="85">
        <v>0</v>
      </c>
      <c r="R8" s="85">
        <v>0</v>
      </c>
      <c r="S8" s="85">
        <f t="shared" si="4"/>
        <v>0</v>
      </c>
    </row>
    <row r="9" spans="1:19">
      <c r="A9" s="84" t="s">
        <v>64</v>
      </c>
      <c r="B9" s="85">
        <v>0</v>
      </c>
      <c r="C9" s="85">
        <v>0</v>
      </c>
      <c r="D9" s="85">
        <f t="shared" si="0"/>
        <v>0</v>
      </c>
      <c r="E9" s="85">
        <v>0</v>
      </c>
      <c r="F9" s="85">
        <v>0</v>
      </c>
      <c r="G9" s="85">
        <f t="shared" si="1"/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f t="shared" si="2"/>
        <v>0</v>
      </c>
      <c r="N9" s="85">
        <v>0</v>
      </c>
      <c r="O9" s="85">
        <v>0</v>
      </c>
      <c r="P9" s="85">
        <f t="shared" si="3"/>
        <v>0</v>
      </c>
      <c r="Q9" s="85">
        <v>0</v>
      </c>
      <c r="R9" s="85">
        <v>0</v>
      </c>
      <c r="S9" s="85">
        <f t="shared" si="4"/>
        <v>0</v>
      </c>
    </row>
    <row r="10" spans="1:19">
      <c r="A10" s="84" t="s">
        <v>65</v>
      </c>
      <c r="B10" s="85">
        <v>0</v>
      </c>
      <c r="C10" s="85">
        <v>0</v>
      </c>
      <c r="D10" s="85">
        <f t="shared" si="0"/>
        <v>0</v>
      </c>
      <c r="E10" s="85">
        <v>0</v>
      </c>
      <c r="F10" s="85">
        <v>0</v>
      </c>
      <c r="G10" s="85">
        <f t="shared" si="1"/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f t="shared" si="2"/>
        <v>0</v>
      </c>
      <c r="N10" s="85">
        <v>0</v>
      </c>
      <c r="O10" s="85">
        <v>0</v>
      </c>
      <c r="P10" s="85">
        <f t="shared" si="3"/>
        <v>0</v>
      </c>
      <c r="Q10" s="85">
        <v>0</v>
      </c>
      <c r="R10" s="85">
        <v>0</v>
      </c>
      <c r="S10" s="85">
        <f t="shared" si="4"/>
        <v>0</v>
      </c>
    </row>
    <row r="11" spans="1:19">
      <c r="A11" s="84" t="s">
        <v>66</v>
      </c>
      <c r="B11" s="85">
        <v>0</v>
      </c>
      <c r="C11" s="85">
        <v>0</v>
      </c>
      <c r="D11" s="85">
        <f t="shared" si="0"/>
        <v>0</v>
      </c>
      <c r="E11" s="85">
        <v>0</v>
      </c>
      <c r="F11" s="85">
        <v>0</v>
      </c>
      <c r="G11" s="85">
        <f t="shared" si="1"/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f t="shared" si="2"/>
        <v>0</v>
      </c>
      <c r="N11" s="85">
        <v>0</v>
      </c>
      <c r="O11" s="85">
        <v>0</v>
      </c>
      <c r="P11" s="85">
        <f t="shared" si="3"/>
        <v>0</v>
      </c>
      <c r="Q11" s="85">
        <v>0</v>
      </c>
      <c r="R11" s="85">
        <v>0</v>
      </c>
      <c r="S11" s="85">
        <f t="shared" si="4"/>
        <v>0</v>
      </c>
    </row>
    <row r="12" spans="1:19">
      <c r="A12" s="84" t="s">
        <v>85</v>
      </c>
      <c r="B12" s="85">
        <v>0</v>
      </c>
      <c r="C12" s="85">
        <v>0</v>
      </c>
      <c r="D12" s="85">
        <f t="shared" si="0"/>
        <v>0</v>
      </c>
      <c r="E12" s="85">
        <v>0</v>
      </c>
      <c r="F12" s="85">
        <v>0</v>
      </c>
      <c r="G12" s="85">
        <f t="shared" si="1"/>
        <v>0</v>
      </c>
      <c r="H12" s="85">
        <v>0</v>
      </c>
      <c r="I12" s="85">
        <v>1</v>
      </c>
      <c r="J12" s="85">
        <v>0</v>
      </c>
      <c r="K12" s="85">
        <v>0</v>
      </c>
      <c r="L12" s="85">
        <v>0</v>
      </c>
      <c r="M12" s="85">
        <f t="shared" si="2"/>
        <v>0</v>
      </c>
      <c r="N12" s="85">
        <v>0</v>
      </c>
      <c r="O12" s="85">
        <v>0</v>
      </c>
      <c r="P12" s="85">
        <f t="shared" si="3"/>
        <v>0</v>
      </c>
      <c r="Q12" s="85">
        <v>0</v>
      </c>
      <c r="R12" s="85">
        <v>0</v>
      </c>
      <c r="S12" s="85">
        <f t="shared" si="4"/>
        <v>0</v>
      </c>
    </row>
    <row r="13" spans="1:19">
      <c r="A13" s="84" t="s">
        <v>67</v>
      </c>
      <c r="B13" s="105">
        <f>D4+D5+D6+D7+D8+D9+D10+D11+D12</f>
        <v>0</v>
      </c>
      <c r="C13" s="106"/>
      <c r="D13" s="107"/>
      <c r="E13" s="118">
        <f>G4+G5+G6+G7+G8+G9+G10+G11+G12</f>
        <v>0</v>
      </c>
      <c r="F13" s="106"/>
      <c r="G13" s="107"/>
      <c r="H13" s="118">
        <v>0</v>
      </c>
      <c r="I13" s="106"/>
      <c r="J13" s="107"/>
      <c r="K13" s="105">
        <v>0</v>
      </c>
      <c r="L13" s="106"/>
      <c r="M13" s="107"/>
      <c r="N13" s="105">
        <v>0</v>
      </c>
      <c r="O13" s="106"/>
      <c r="P13" s="107"/>
      <c r="Q13" s="105">
        <v>0</v>
      </c>
      <c r="R13" s="106"/>
      <c r="S13" s="107"/>
    </row>
    <row r="14" spans="1:19">
      <c r="A14" s="84" t="s">
        <v>68</v>
      </c>
      <c r="B14" s="105">
        <v>0</v>
      </c>
      <c r="C14" s="106"/>
      <c r="D14" s="107"/>
      <c r="E14" s="118">
        <v>0</v>
      </c>
      <c r="F14" s="106"/>
      <c r="G14" s="107"/>
      <c r="H14" s="118">
        <v>0</v>
      </c>
      <c r="I14" s="106"/>
      <c r="J14" s="107"/>
      <c r="K14" s="105">
        <v>0</v>
      </c>
      <c r="L14" s="106"/>
      <c r="M14" s="107"/>
      <c r="N14" s="105">
        <v>0</v>
      </c>
      <c r="O14" s="106"/>
      <c r="P14" s="107"/>
      <c r="Q14" s="105">
        <v>0</v>
      </c>
      <c r="R14" s="106"/>
      <c r="S14" s="107"/>
    </row>
    <row r="15" spans="1:19">
      <c r="A15" s="84" t="s">
        <v>69</v>
      </c>
      <c r="B15" s="105">
        <v>5</v>
      </c>
      <c r="C15" s="106"/>
      <c r="D15" s="107"/>
      <c r="E15" s="118">
        <v>0</v>
      </c>
      <c r="F15" s="106"/>
      <c r="G15" s="107"/>
      <c r="H15" s="118">
        <v>0</v>
      </c>
      <c r="I15" s="106"/>
      <c r="J15" s="107"/>
      <c r="K15" s="105">
        <v>0</v>
      </c>
      <c r="L15" s="106"/>
      <c r="M15" s="107"/>
      <c r="N15" s="105">
        <v>0</v>
      </c>
      <c r="O15" s="106"/>
      <c r="P15" s="107"/>
      <c r="Q15" s="105">
        <v>0</v>
      </c>
      <c r="R15" s="106"/>
      <c r="S15" s="107"/>
    </row>
    <row r="16" spans="1:19">
      <c r="A16" s="84" t="s">
        <v>86</v>
      </c>
      <c r="B16" s="105">
        <v>100</v>
      </c>
      <c r="C16" s="106"/>
      <c r="D16" s="107"/>
      <c r="E16" s="118">
        <v>0</v>
      </c>
      <c r="F16" s="106"/>
      <c r="G16" s="107"/>
      <c r="H16" s="118">
        <v>0</v>
      </c>
      <c r="I16" s="106"/>
      <c r="J16" s="107"/>
      <c r="K16" s="105"/>
      <c r="L16" s="106"/>
      <c r="M16" s="107"/>
      <c r="N16" s="105"/>
      <c r="O16" s="106"/>
      <c r="P16" s="107"/>
      <c r="Q16" s="105"/>
      <c r="R16" s="106"/>
      <c r="S16" s="107"/>
    </row>
    <row r="17" spans="1:19">
      <c r="A17" s="84" t="s">
        <v>70</v>
      </c>
      <c r="B17" s="108">
        <f>(B13*B14)/B15+B16</f>
        <v>100</v>
      </c>
      <c r="C17" s="109"/>
      <c r="D17" s="110"/>
      <c r="E17" s="119">
        <v>0</v>
      </c>
      <c r="F17" s="109"/>
      <c r="G17" s="110"/>
      <c r="H17" s="119">
        <v>0</v>
      </c>
      <c r="I17" s="109"/>
      <c r="J17" s="110"/>
      <c r="K17" s="108">
        <v>0</v>
      </c>
      <c r="L17" s="109"/>
      <c r="M17" s="110"/>
      <c r="N17" s="108">
        <v>0</v>
      </c>
      <c r="O17" s="109"/>
      <c r="P17" s="110"/>
      <c r="Q17" s="108">
        <v>0</v>
      </c>
      <c r="R17" s="109"/>
      <c r="S17" s="110"/>
    </row>
    <row r="18" spans="1:19">
      <c r="A18" s="86" t="s">
        <v>71</v>
      </c>
      <c r="B18" s="87"/>
      <c r="C18" s="87"/>
      <c r="D18" s="87"/>
      <c r="E18" s="87"/>
      <c r="F18" s="87"/>
      <c r="G18" s="87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>
      <c r="A19" s="84" t="s">
        <v>72</v>
      </c>
      <c r="B19" s="87">
        <v>0</v>
      </c>
      <c r="C19" s="87">
        <v>0</v>
      </c>
      <c r="D19" s="87">
        <f>B19*C19</f>
        <v>0</v>
      </c>
      <c r="E19" s="87">
        <v>0</v>
      </c>
      <c r="F19" s="87">
        <v>0</v>
      </c>
      <c r="G19" s="87">
        <f>E19*F19</f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f>K19*L19</f>
        <v>0</v>
      </c>
      <c r="N19" s="87">
        <v>0</v>
      </c>
      <c r="O19" s="87">
        <v>0</v>
      </c>
      <c r="P19" s="87">
        <f>N19*O19</f>
        <v>0</v>
      </c>
      <c r="Q19" s="87">
        <v>0</v>
      </c>
      <c r="R19" s="87">
        <v>0</v>
      </c>
      <c r="S19" s="87">
        <f>Q19*R19</f>
        <v>0</v>
      </c>
    </row>
    <row r="20" spans="1:19">
      <c r="A20" s="84" t="s">
        <v>60</v>
      </c>
      <c r="B20" s="87">
        <v>0</v>
      </c>
      <c r="C20" s="87">
        <v>0</v>
      </c>
      <c r="D20" s="87">
        <f t="shared" ref="D20:D28" si="5">B20*C20</f>
        <v>0</v>
      </c>
      <c r="E20" s="87">
        <v>0</v>
      </c>
      <c r="F20" s="87">
        <v>0</v>
      </c>
      <c r="G20" s="87">
        <f t="shared" ref="G20:G28" si="6">E20*F20</f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87">
        <f t="shared" ref="M20:M28" si="7">K20*L20</f>
        <v>0</v>
      </c>
      <c r="N20" s="87">
        <v>0</v>
      </c>
      <c r="O20" s="87">
        <v>0</v>
      </c>
      <c r="P20" s="87">
        <f t="shared" ref="P20:P28" si="8">N20*O20</f>
        <v>0</v>
      </c>
      <c r="Q20" s="87">
        <v>0</v>
      </c>
      <c r="R20" s="87">
        <v>0</v>
      </c>
      <c r="S20" s="87">
        <f t="shared" ref="S20:S28" si="9">Q20*R20</f>
        <v>0</v>
      </c>
    </row>
    <row r="21" spans="1:19">
      <c r="A21" s="84" t="s">
        <v>61</v>
      </c>
      <c r="B21" s="87">
        <v>0</v>
      </c>
      <c r="C21" s="87">
        <v>0</v>
      </c>
      <c r="D21" s="87">
        <f t="shared" si="5"/>
        <v>0</v>
      </c>
      <c r="E21" s="87">
        <v>0</v>
      </c>
      <c r="F21" s="87">
        <v>0</v>
      </c>
      <c r="G21" s="87">
        <f t="shared" si="6"/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f t="shared" si="7"/>
        <v>0</v>
      </c>
      <c r="N21" s="87">
        <v>0</v>
      </c>
      <c r="O21" s="87">
        <v>0</v>
      </c>
      <c r="P21" s="87">
        <f t="shared" si="8"/>
        <v>0</v>
      </c>
      <c r="Q21" s="87">
        <v>0</v>
      </c>
      <c r="R21" s="87">
        <v>0</v>
      </c>
      <c r="S21" s="87">
        <f t="shared" si="9"/>
        <v>0</v>
      </c>
    </row>
    <row r="22" spans="1:19">
      <c r="A22" s="84" t="s">
        <v>62</v>
      </c>
      <c r="B22" s="87">
        <v>0</v>
      </c>
      <c r="C22" s="87">
        <v>0</v>
      </c>
      <c r="D22" s="87">
        <f t="shared" si="5"/>
        <v>0</v>
      </c>
      <c r="E22" s="87">
        <v>0</v>
      </c>
      <c r="F22" s="87">
        <v>0</v>
      </c>
      <c r="G22" s="87">
        <f t="shared" si="6"/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f t="shared" si="7"/>
        <v>0</v>
      </c>
      <c r="N22" s="87">
        <v>0</v>
      </c>
      <c r="O22" s="87">
        <v>0</v>
      </c>
      <c r="P22" s="87">
        <f t="shared" si="8"/>
        <v>0</v>
      </c>
      <c r="Q22" s="87">
        <v>0</v>
      </c>
      <c r="R22" s="87">
        <v>0</v>
      </c>
      <c r="S22" s="87">
        <f t="shared" si="9"/>
        <v>0</v>
      </c>
    </row>
    <row r="23" spans="1:19">
      <c r="A23" s="84" t="s">
        <v>63</v>
      </c>
      <c r="B23" s="87">
        <v>0</v>
      </c>
      <c r="C23" s="87">
        <v>0</v>
      </c>
      <c r="D23" s="87">
        <f t="shared" si="5"/>
        <v>0</v>
      </c>
      <c r="E23" s="87">
        <v>0</v>
      </c>
      <c r="F23" s="87">
        <v>0</v>
      </c>
      <c r="G23" s="87">
        <f t="shared" si="6"/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f t="shared" si="7"/>
        <v>0</v>
      </c>
      <c r="N23" s="87">
        <v>0</v>
      </c>
      <c r="O23" s="87">
        <v>0</v>
      </c>
      <c r="P23" s="87">
        <f t="shared" si="8"/>
        <v>0</v>
      </c>
      <c r="Q23" s="87">
        <v>0</v>
      </c>
      <c r="R23" s="87">
        <v>0</v>
      </c>
      <c r="S23" s="87">
        <f t="shared" si="9"/>
        <v>0</v>
      </c>
    </row>
    <row r="24" spans="1:19">
      <c r="A24" s="84" t="s">
        <v>64</v>
      </c>
      <c r="B24" s="87">
        <v>0</v>
      </c>
      <c r="C24" s="87">
        <v>0</v>
      </c>
      <c r="D24" s="87">
        <f t="shared" si="5"/>
        <v>0</v>
      </c>
      <c r="E24" s="87">
        <v>0</v>
      </c>
      <c r="F24" s="87">
        <v>0</v>
      </c>
      <c r="G24" s="87">
        <f t="shared" si="6"/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f t="shared" si="7"/>
        <v>0</v>
      </c>
      <c r="N24" s="87">
        <v>0</v>
      </c>
      <c r="O24" s="87">
        <v>0</v>
      </c>
      <c r="P24" s="87">
        <f t="shared" si="8"/>
        <v>0</v>
      </c>
      <c r="Q24" s="87">
        <v>0</v>
      </c>
      <c r="R24" s="87">
        <v>0</v>
      </c>
      <c r="S24" s="87">
        <f t="shared" si="9"/>
        <v>0</v>
      </c>
    </row>
    <row r="25" spans="1:19">
      <c r="A25" s="84" t="s">
        <v>73</v>
      </c>
      <c r="B25" s="87">
        <v>0</v>
      </c>
      <c r="C25" s="87">
        <v>0</v>
      </c>
      <c r="D25" s="87">
        <f t="shared" si="5"/>
        <v>0</v>
      </c>
      <c r="E25" s="87">
        <v>0</v>
      </c>
      <c r="F25" s="87">
        <v>0</v>
      </c>
      <c r="G25" s="87">
        <f t="shared" si="6"/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f t="shared" si="7"/>
        <v>0</v>
      </c>
      <c r="N25" s="87">
        <v>0</v>
      </c>
      <c r="O25" s="87">
        <v>0</v>
      </c>
      <c r="P25" s="87">
        <f t="shared" si="8"/>
        <v>0</v>
      </c>
      <c r="Q25" s="87">
        <v>0</v>
      </c>
      <c r="R25" s="87">
        <v>0</v>
      </c>
      <c r="S25" s="87">
        <f t="shared" si="9"/>
        <v>0</v>
      </c>
    </row>
    <row r="26" spans="1:19">
      <c r="A26" s="84" t="s">
        <v>87</v>
      </c>
      <c r="B26" s="87">
        <v>0</v>
      </c>
      <c r="C26" s="87">
        <v>0</v>
      </c>
      <c r="D26" s="87">
        <f t="shared" si="5"/>
        <v>0</v>
      </c>
      <c r="E26" s="87">
        <v>0</v>
      </c>
      <c r="F26" s="87">
        <v>0</v>
      </c>
      <c r="G26" s="87">
        <f t="shared" si="6"/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f t="shared" si="7"/>
        <v>0</v>
      </c>
      <c r="N26" s="87">
        <v>0</v>
      </c>
      <c r="O26" s="87">
        <v>0</v>
      </c>
      <c r="P26" s="87">
        <f t="shared" si="8"/>
        <v>0</v>
      </c>
      <c r="Q26" s="87">
        <v>0</v>
      </c>
      <c r="R26" s="87">
        <v>0</v>
      </c>
      <c r="S26" s="87">
        <f t="shared" si="9"/>
        <v>0</v>
      </c>
    </row>
    <row r="27" spans="1:19">
      <c r="A27" s="84" t="s">
        <v>74</v>
      </c>
      <c r="B27" s="87">
        <v>0</v>
      </c>
      <c r="C27" s="87">
        <v>0</v>
      </c>
      <c r="D27" s="87">
        <f t="shared" si="5"/>
        <v>0</v>
      </c>
      <c r="E27" s="87">
        <v>0</v>
      </c>
      <c r="F27" s="87">
        <v>0</v>
      </c>
      <c r="G27" s="87">
        <f t="shared" si="6"/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f t="shared" si="7"/>
        <v>0</v>
      </c>
      <c r="N27" s="87">
        <v>0</v>
      </c>
      <c r="O27" s="87">
        <v>0</v>
      </c>
      <c r="P27" s="87">
        <f t="shared" si="8"/>
        <v>0</v>
      </c>
      <c r="Q27" s="87">
        <v>0</v>
      </c>
      <c r="R27" s="87">
        <v>0</v>
      </c>
      <c r="S27" s="87">
        <f t="shared" si="9"/>
        <v>0</v>
      </c>
    </row>
    <row r="28" spans="1:19">
      <c r="A28" s="84" t="s">
        <v>75</v>
      </c>
      <c r="B28" s="87">
        <v>0</v>
      </c>
      <c r="C28" s="87">
        <v>0</v>
      </c>
      <c r="D28" s="87">
        <f t="shared" si="5"/>
        <v>0</v>
      </c>
      <c r="E28" s="87">
        <v>0</v>
      </c>
      <c r="F28" s="87">
        <v>0</v>
      </c>
      <c r="G28" s="87">
        <f t="shared" si="6"/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87">
        <f t="shared" si="7"/>
        <v>0</v>
      </c>
      <c r="N28" s="87">
        <v>0</v>
      </c>
      <c r="O28" s="87">
        <v>0</v>
      </c>
      <c r="P28" s="87">
        <f t="shared" si="8"/>
        <v>0</v>
      </c>
      <c r="Q28" s="87">
        <v>0</v>
      </c>
      <c r="R28" s="87">
        <v>0</v>
      </c>
      <c r="S28" s="87">
        <f t="shared" si="9"/>
        <v>0</v>
      </c>
    </row>
    <row r="29" spans="1:19">
      <c r="A29" s="88" t="s">
        <v>76</v>
      </c>
      <c r="B29" s="115">
        <f>D19+D20+D21+D22+D23+D24+D25+D26+D27+D28</f>
        <v>0</v>
      </c>
      <c r="C29" s="115"/>
      <c r="D29" s="115"/>
      <c r="E29" s="115">
        <f>G19+G20+G21+G22+G23+G24+G25+G26+G27+G28</f>
        <v>0</v>
      </c>
      <c r="F29" s="115"/>
      <c r="G29" s="115"/>
      <c r="H29" s="115">
        <f>J19+J20+J21+J22+J23+J24+J25+J26+J27+J28</f>
        <v>0</v>
      </c>
      <c r="I29" s="115"/>
      <c r="J29" s="115"/>
      <c r="K29" s="115">
        <f>M19+M20+M21+M22+M23+M24+M25+M26+M27+M28</f>
        <v>0</v>
      </c>
      <c r="L29" s="115">
        <v>0</v>
      </c>
      <c r="M29" s="115"/>
      <c r="N29" s="115">
        <f>P19+P20+P21+P22+P23+P24+P25+P26+P27+P28</f>
        <v>0</v>
      </c>
      <c r="O29" s="115"/>
      <c r="P29" s="115"/>
      <c r="Q29" s="115">
        <f>S19+S20+S21+S22+S23+S24+S25+S26+S27+S28</f>
        <v>0</v>
      </c>
      <c r="R29" s="115"/>
      <c r="S29" s="115"/>
    </row>
    <row r="30" spans="1:19">
      <c r="A30" s="84" t="s">
        <v>68</v>
      </c>
      <c r="B30" s="111">
        <v>0</v>
      </c>
      <c r="C30" s="112"/>
      <c r="D30" s="113"/>
      <c r="E30" s="111">
        <v>0</v>
      </c>
      <c r="F30" s="112"/>
      <c r="G30" s="113"/>
      <c r="H30" s="111">
        <v>0</v>
      </c>
      <c r="I30" s="112"/>
      <c r="J30" s="113"/>
      <c r="K30" s="111">
        <v>0</v>
      </c>
      <c r="L30" s="112"/>
      <c r="M30" s="113"/>
      <c r="N30" s="111">
        <v>0</v>
      </c>
      <c r="O30" s="112"/>
      <c r="P30" s="113"/>
      <c r="Q30" s="111">
        <v>0</v>
      </c>
      <c r="R30" s="112"/>
      <c r="S30" s="113"/>
    </row>
    <row r="31" spans="1:19">
      <c r="A31" s="84" t="s">
        <v>69</v>
      </c>
      <c r="B31" s="111">
        <v>0</v>
      </c>
      <c r="C31" s="112"/>
      <c r="D31" s="113"/>
      <c r="E31" s="111">
        <v>0</v>
      </c>
      <c r="F31" s="112"/>
      <c r="G31" s="113"/>
      <c r="H31" s="111">
        <v>0</v>
      </c>
      <c r="I31" s="112"/>
      <c r="J31" s="113"/>
      <c r="K31" s="111">
        <v>0</v>
      </c>
      <c r="L31" s="112"/>
      <c r="M31" s="113"/>
      <c r="N31" s="111">
        <v>0</v>
      </c>
      <c r="O31" s="112"/>
      <c r="P31" s="113"/>
      <c r="Q31" s="111">
        <v>0</v>
      </c>
      <c r="R31" s="112"/>
      <c r="S31" s="113"/>
    </row>
    <row r="32" spans="1:19">
      <c r="A32" s="84" t="s">
        <v>70</v>
      </c>
      <c r="B32" s="114" t="e">
        <f>(B29*B30)/B31</f>
        <v>#DIV/0!</v>
      </c>
      <c r="C32" s="114"/>
      <c r="D32" s="114"/>
      <c r="E32" s="114" t="e">
        <f>(E29*E30)/E31</f>
        <v>#DIV/0!</v>
      </c>
      <c r="F32" s="114"/>
      <c r="G32" s="114"/>
      <c r="H32" s="119" t="e">
        <f>(H28*H29)/H30+H31</f>
        <v>#DIV/0!</v>
      </c>
      <c r="I32" s="114"/>
      <c r="J32" s="114"/>
      <c r="K32" s="114" t="e">
        <f>(K29*K30)/K31</f>
        <v>#DIV/0!</v>
      </c>
      <c r="L32" s="114"/>
      <c r="M32" s="114"/>
      <c r="N32" s="114" t="e">
        <f>(N29*N30)/N31</f>
        <v>#DIV/0!</v>
      </c>
      <c r="O32" s="114"/>
      <c r="P32" s="114"/>
      <c r="Q32" s="114">
        <v>0</v>
      </c>
      <c r="R32" s="114"/>
      <c r="S32" s="114"/>
    </row>
    <row r="33" spans="1:19">
      <c r="A33" s="84" t="s">
        <v>77</v>
      </c>
      <c r="B33" s="111">
        <v>0</v>
      </c>
      <c r="C33" s="112"/>
      <c r="D33" s="113"/>
      <c r="E33" s="111">
        <v>0</v>
      </c>
      <c r="F33" s="112"/>
      <c r="G33" s="113"/>
      <c r="H33" s="111">
        <v>0</v>
      </c>
      <c r="I33" s="112"/>
      <c r="J33" s="113"/>
      <c r="K33" s="111">
        <v>0</v>
      </c>
      <c r="L33" s="112"/>
      <c r="M33" s="113"/>
      <c r="N33" s="111">
        <v>0</v>
      </c>
      <c r="O33" s="112"/>
      <c r="P33" s="113"/>
      <c r="Q33" s="111">
        <v>0</v>
      </c>
      <c r="R33" s="112"/>
      <c r="S33" s="113"/>
    </row>
    <row r="34" spans="1:19">
      <c r="A34" s="84" t="s">
        <v>69</v>
      </c>
      <c r="B34" s="111">
        <v>0</v>
      </c>
      <c r="C34" s="112"/>
      <c r="D34" s="113"/>
      <c r="E34" s="111">
        <v>0</v>
      </c>
      <c r="F34" s="112"/>
      <c r="G34" s="113"/>
      <c r="H34" s="111">
        <v>0</v>
      </c>
      <c r="I34" s="112"/>
      <c r="J34" s="113"/>
      <c r="K34" s="111">
        <v>0</v>
      </c>
      <c r="L34" s="112"/>
      <c r="M34" s="113"/>
      <c r="N34" s="111">
        <v>0</v>
      </c>
      <c r="O34" s="112"/>
      <c r="P34" s="113"/>
      <c r="Q34" s="111">
        <v>0</v>
      </c>
      <c r="R34" s="112"/>
      <c r="S34" s="113"/>
    </row>
    <row r="35" spans="1:19">
      <c r="A35" s="84" t="s">
        <v>78</v>
      </c>
      <c r="B35" s="108" t="e">
        <f>B33/B34</f>
        <v>#DIV/0!</v>
      </c>
      <c r="C35" s="109"/>
      <c r="D35" s="110"/>
      <c r="E35" s="119" t="e">
        <f>(E31*E32)/E33+E34</f>
        <v>#DIV/0!</v>
      </c>
      <c r="F35" s="109"/>
      <c r="G35" s="110"/>
      <c r="H35" s="119" t="e">
        <f>(H31*H32)/H33+H34</f>
        <v>#DIV/0!</v>
      </c>
      <c r="I35" s="109"/>
      <c r="J35" s="110"/>
      <c r="K35" s="108">
        <v>0</v>
      </c>
      <c r="L35" s="109"/>
      <c r="M35" s="110"/>
      <c r="N35" s="108">
        <v>0</v>
      </c>
      <c r="O35" s="109"/>
      <c r="P35" s="110"/>
      <c r="Q35" s="119" t="e">
        <f>Q33/Q34</f>
        <v>#DIV/0!</v>
      </c>
      <c r="R35" s="109"/>
      <c r="S35" s="110"/>
    </row>
    <row r="36" spans="1:19">
      <c r="A36" s="84" t="s">
        <v>79</v>
      </c>
      <c r="B36" s="105" t="e">
        <f>B17+B32+B35</f>
        <v>#DIV/0!</v>
      </c>
      <c r="C36" s="106"/>
      <c r="D36" s="107"/>
      <c r="E36" s="118" t="e">
        <f>E17+E32+E35</f>
        <v>#DIV/0!</v>
      </c>
      <c r="F36" s="106"/>
      <c r="G36" s="107"/>
      <c r="H36" s="119" t="e">
        <f>(H32*H33)/H34+H35</f>
        <v>#DIV/0!</v>
      </c>
      <c r="I36" s="106"/>
      <c r="J36" s="107"/>
      <c r="K36" s="118" t="e">
        <f>K17+K32+K35</f>
        <v>#DIV/0!</v>
      </c>
      <c r="L36" s="106"/>
      <c r="M36" s="107"/>
      <c r="N36" s="118" t="e">
        <f>N17+N32+N35</f>
        <v>#DIV/0!</v>
      </c>
      <c r="O36" s="106"/>
      <c r="P36" s="107"/>
      <c r="Q36" s="118">
        <v>0</v>
      </c>
      <c r="R36" s="106"/>
      <c r="S36" s="107"/>
    </row>
    <row r="37" spans="1:19">
      <c r="A37" s="89" t="s">
        <v>80</v>
      </c>
      <c r="B37" s="102">
        <v>200</v>
      </c>
      <c r="C37" s="103"/>
      <c r="D37" s="104"/>
      <c r="E37" s="102">
        <v>200</v>
      </c>
      <c r="F37" s="103"/>
      <c r="G37" s="104"/>
      <c r="H37" s="102">
        <v>200</v>
      </c>
      <c r="I37" s="103"/>
      <c r="J37" s="104"/>
      <c r="K37" s="102">
        <v>200</v>
      </c>
      <c r="L37" s="103"/>
      <c r="M37" s="104"/>
      <c r="N37" s="102">
        <v>200</v>
      </c>
      <c r="O37" s="103"/>
      <c r="P37" s="104"/>
      <c r="Q37" s="102">
        <v>200</v>
      </c>
      <c r="R37" s="103"/>
      <c r="S37" s="104"/>
    </row>
    <row r="38" spans="1:19">
      <c r="E38" s="100"/>
      <c r="F38" s="100"/>
      <c r="G38" s="100"/>
      <c r="H38" s="101" t="s">
        <v>81</v>
      </c>
      <c r="I38" s="101"/>
      <c r="J38" s="101"/>
    </row>
    <row r="39" spans="1:19">
      <c r="A39" s="90" t="s">
        <v>82</v>
      </c>
      <c r="B39" s="99">
        <v>0</v>
      </c>
      <c r="C39" s="99"/>
      <c r="D39" s="99"/>
      <c r="E39" s="99">
        <v>0</v>
      </c>
      <c r="F39" s="99"/>
      <c r="G39" s="99"/>
      <c r="H39" s="99">
        <v>0</v>
      </c>
      <c r="I39" s="99"/>
      <c r="J39" s="99"/>
      <c r="K39" s="99">
        <v>0</v>
      </c>
      <c r="L39" s="99"/>
      <c r="M39" s="99"/>
      <c r="N39" s="99">
        <v>0</v>
      </c>
      <c r="O39" s="99"/>
      <c r="P39" s="99"/>
      <c r="Q39" s="99">
        <v>0</v>
      </c>
      <c r="R39" s="99"/>
      <c r="S39" s="99"/>
    </row>
    <row r="41" spans="1:19">
      <c r="H41" s="91"/>
    </row>
  </sheetData>
  <mergeCells count="6">
    <mergeCell ref="B1:D1"/>
    <mergeCell ref="Q1:S1"/>
    <mergeCell ref="N1:P1"/>
    <mergeCell ref="K1:M1"/>
    <mergeCell ref="H1:J1"/>
    <mergeCell ref="E1:G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rozpočet2019</vt:lpstr>
      <vt:lpstr>súťaže2018</vt:lpstr>
    </vt:vector>
  </TitlesOfParts>
  <Company>sbf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baseball</dc:creator>
  <cp:lastModifiedBy>Admin</cp:lastModifiedBy>
  <cp:lastPrinted>2019-03-07T10:56:23Z</cp:lastPrinted>
  <dcterms:created xsi:type="dcterms:W3CDTF">2001-11-12T11:39:52Z</dcterms:created>
  <dcterms:modified xsi:type="dcterms:W3CDTF">2019-03-07T11:00:16Z</dcterms:modified>
</cp:coreProperties>
</file>