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4"/>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A1" i="11" s="1"/>
  <c r="C5" i="9"/>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3" i="9"/>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B2" s="1"/>
  <c r="C15" i="6"/>
  <c r="J37" i="9" l="1"/>
  <c r="L40" s="1"/>
  <c r="D39" s="1"/>
  <c r="G21"/>
  <c r="G26"/>
  <c r="G17"/>
  <c r="C12"/>
  <c r="G30"/>
  <c r="G31"/>
  <c r="G22"/>
  <c r="G28"/>
  <c r="G19"/>
  <c r="C11"/>
  <c r="N40"/>
  <c r="E39" s="1"/>
  <c r="I44"/>
  <c r="B42" s="1"/>
  <c r="J41"/>
  <c r="I39"/>
  <c r="J40"/>
  <c r="C39" s="1"/>
  <c r="J42"/>
  <c r="N45" s="1"/>
  <c r="G27"/>
  <c r="G25"/>
  <c r="G18"/>
  <c r="C13"/>
  <c r="C14"/>
  <c r="C10"/>
  <c r="G32"/>
  <c r="G24"/>
  <c r="B3" i="4"/>
  <c r="I28" s="1"/>
  <c r="G23" i="9"/>
  <c r="G20"/>
  <c r="G29"/>
  <c r="A1" i="10"/>
  <c r="N41" i="9"/>
  <c r="N46" s="1"/>
  <c r="J45"/>
  <c r="L45"/>
  <c r="P41"/>
  <c r="P46" s="1"/>
  <c r="P40"/>
  <c r="F39" s="1"/>
  <c r="L41"/>
  <c r="L46" s="1"/>
  <c r="E44" l="1"/>
  <c r="P45"/>
  <c r="G43"/>
  <c r="J11"/>
  <c r="A50" i="4"/>
  <c r="J50" s="1"/>
  <c r="I37"/>
  <c r="C1"/>
  <c r="H83"/>
  <c r="A1"/>
  <c r="H1" s="1"/>
  <c r="A85"/>
  <c r="J85" s="1"/>
  <c r="I93"/>
  <c r="I81"/>
  <c r="I17"/>
  <c r="I91"/>
  <c r="C35"/>
  <c r="C40"/>
  <c r="C46"/>
  <c r="G19"/>
  <c r="B70" i="9" s="1"/>
  <c r="G85" i="4"/>
  <c r="E17"/>
  <c r="I68" i="9" s="1"/>
  <c r="D29" i="4"/>
  <c r="A80" i="9" s="1"/>
  <c r="I52" i="4"/>
  <c r="D54"/>
  <c r="A105" i="9" s="1"/>
  <c r="C65" i="4"/>
  <c r="D24"/>
  <c r="A75" i="9" s="1"/>
  <c r="E50" i="4"/>
  <c r="I101" i="9" s="1"/>
  <c r="A49" i="4"/>
  <c r="J49" s="1"/>
  <c r="C13"/>
  <c r="I40"/>
  <c r="D48"/>
  <c r="A99" i="9" s="1"/>
  <c r="E9" i="4"/>
  <c r="I60" i="9" s="1"/>
  <c r="E79" i="4"/>
  <c r="A4"/>
  <c r="E70"/>
  <c r="E30"/>
  <c r="I81" i="9" s="1"/>
  <c r="E54" i="4"/>
  <c r="I105" i="9" s="1"/>
  <c r="G89" i="4"/>
  <c r="I18"/>
  <c r="G78"/>
  <c r="I38"/>
  <c r="I66"/>
  <c r="E82"/>
  <c r="D92"/>
  <c r="D8"/>
  <c r="A59" i="9" s="1"/>
  <c r="E81" i="4"/>
  <c r="H39"/>
  <c r="C3"/>
  <c r="I51"/>
  <c r="I44"/>
  <c r="C30"/>
  <c r="A86"/>
  <c r="I49"/>
  <c r="I56"/>
  <c r="C4"/>
  <c r="H32"/>
  <c r="C39"/>
  <c r="E5"/>
  <c r="I56" i="9" s="1"/>
  <c r="G12" i="4"/>
  <c r="B63" i="9" s="1"/>
  <c r="A39" i="4"/>
  <c r="J39" s="1"/>
  <c r="D61"/>
  <c r="A112" i="9" s="1"/>
  <c r="G71" i="4"/>
  <c r="G7"/>
  <c r="B58" i="9" s="1"/>
  <c r="C16" i="4"/>
  <c r="G17"/>
  <c r="B68" i="9" s="1"/>
  <c r="D37" i="4"/>
  <c r="A88" i="9" s="1"/>
  <c r="A31" i="4"/>
  <c r="J31" s="1"/>
  <c r="I29"/>
  <c r="G91"/>
  <c r="D38"/>
  <c r="A89" i="9" s="1"/>
  <c r="D31" i="4"/>
  <c r="A82" i="9" s="1"/>
  <c r="C34" i="4"/>
  <c r="E22"/>
  <c r="I73" i="9" s="1"/>
  <c r="H20" i="4"/>
  <c r="E91"/>
  <c r="H45"/>
  <c r="H80"/>
  <c r="E85"/>
  <c r="H58"/>
  <c r="H44"/>
  <c r="D39"/>
  <c r="A90" i="9" s="1"/>
  <c r="E13" i="4"/>
  <c r="I64" i="9" s="1"/>
  <c r="A23" i="4"/>
  <c r="J23" s="1"/>
  <c r="I41"/>
  <c r="H89"/>
  <c r="A42"/>
  <c r="E31"/>
  <c r="I82" i="9" s="1"/>
  <c r="A25" i="4"/>
  <c r="J25" s="1"/>
  <c r="A88"/>
  <c r="D90"/>
  <c r="C29"/>
  <c r="D27"/>
  <c r="A78" i="9" s="1"/>
  <c r="D49" i="4"/>
  <c r="A100" i="9" s="1"/>
  <c r="E43" i="4"/>
  <c r="I94" i="9" s="1"/>
  <c r="D55" i="4"/>
  <c r="A106" i="9" s="1"/>
  <c r="D57" i="4"/>
  <c r="A108" i="9" s="1"/>
  <c r="G49" i="4"/>
  <c r="B100" i="9" s="1"/>
  <c r="H22" i="4"/>
  <c r="I6"/>
  <c r="D80"/>
  <c r="H48"/>
  <c r="H10"/>
  <c r="D17"/>
  <c r="A68" i="9" s="1"/>
  <c r="D43" i="4"/>
  <c r="A94" i="9" s="1"/>
  <c r="I7" i="4"/>
  <c r="C10"/>
  <c r="D21"/>
  <c r="A72" i="9" s="1"/>
  <c r="H8" i="4"/>
  <c r="H13"/>
  <c r="H47"/>
  <c r="E2"/>
  <c r="I53" i="9" s="1"/>
  <c r="A16" i="4"/>
  <c r="I23"/>
  <c r="H78"/>
  <c r="H72"/>
  <c r="A14"/>
  <c r="D86"/>
  <c r="A40"/>
  <c r="G2"/>
  <c r="B53" i="9" s="1"/>
  <c r="A41" i="4"/>
  <c r="J41" s="1"/>
  <c r="A79"/>
  <c r="J79" s="1"/>
  <c r="D79"/>
  <c r="D64"/>
  <c r="A115" i="9" s="1"/>
  <c r="A32" i="4"/>
  <c r="A43"/>
  <c r="J43" s="1"/>
  <c r="H62"/>
  <c r="A47"/>
  <c r="J47" s="1"/>
  <c r="C24"/>
  <c r="G84"/>
  <c r="G70"/>
  <c r="E36"/>
  <c r="I87" i="9" s="1"/>
  <c r="D34" i="4"/>
  <c r="A85" i="9" s="1"/>
  <c r="I39" i="4"/>
  <c r="I64"/>
  <c r="E75"/>
  <c r="E66"/>
  <c r="I117" i="9" s="1"/>
  <c r="A81" i="4"/>
  <c r="J81" s="1"/>
  <c r="D5"/>
  <c r="A56" i="9" s="1"/>
  <c r="E51" i="4"/>
  <c r="I102" i="9" s="1"/>
  <c r="D68" i="4"/>
  <c r="E92"/>
  <c r="C28"/>
  <c r="C51"/>
  <c r="G54"/>
  <c r="B105" i="9" s="1"/>
  <c r="C8" i="4"/>
  <c r="G11"/>
  <c r="B62" i="9" s="1"/>
  <c r="E39" i="4"/>
  <c r="I90" i="9" s="1"/>
  <c r="H35" i="4"/>
  <c r="E89"/>
  <c r="I50"/>
  <c r="D65"/>
  <c r="A116" i="9" s="1"/>
  <c r="D4" i="4"/>
  <c r="A55" i="9" s="1"/>
  <c r="H60" i="4"/>
  <c r="D91"/>
  <c r="E20"/>
  <c r="I71" i="9" s="1"/>
  <c r="C52" i="4"/>
  <c r="A93"/>
  <c r="J93" s="1"/>
  <c r="G3"/>
  <c r="B54" i="9" s="1"/>
  <c r="E45" i="4"/>
  <c r="I96" i="9" s="1"/>
  <c r="H16" i="4"/>
  <c r="A57"/>
  <c r="J57" s="1"/>
  <c r="D47"/>
  <c r="A98" i="9" s="1"/>
  <c r="G35" i="4"/>
  <c r="B86" i="9" s="1"/>
  <c r="E37" i="4"/>
  <c r="I88" i="9" s="1"/>
  <c r="H15" i="4"/>
  <c r="D58"/>
  <c r="A109" i="9" s="1"/>
  <c r="D74" i="4"/>
  <c r="G42"/>
  <c r="B93" i="9" s="1"/>
  <c r="G6" i="4"/>
  <c r="B57" i="9" s="1"/>
  <c r="I9" i="4"/>
  <c r="I57"/>
  <c r="G81"/>
  <c r="G8"/>
  <c r="B59" i="9" s="1"/>
  <c r="A53" i="4"/>
  <c r="J53" s="1"/>
  <c r="C88"/>
  <c r="G1"/>
  <c r="B52" i="9" s="1"/>
  <c r="I10" i="4"/>
  <c r="C47"/>
  <c r="H76"/>
  <c r="I54"/>
  <c r="C60"/>
  <c r="D62"/>
  <c r="A113" i="9" s="1"/>
  <c r="C81" i="4"/>
  <c r="D76"/>
  <c r="D84"/>
  <c r="D52"/>
  <c r="A103" i="9" s="1"/>
  <c r="A38" i="4"/>
  <c r="H77"/>
  <c r="D53"/>
  <c r="A104" i="9" s="1"/>
  <c r="C75" i="4"/>
  <c r="E59"/>
  <c r="I110" i="9" s="1"/>
  <c r="C80" i="4"/>
  <c r="A78"/>
  <c r="E15"/>
  <c r="I66" i="9" s="1"/>
  <c r="I62" i="4"/>
  <c r="C11"/>
  <c r="I68"/>
  <c r="I12"/>
  <c r="D30"/>
  <c r="A81" i="9" s="1"/>
  <c r="I48" i="4"/>
  <c r="C58"/>
  <c r="H88"/>
  <c r="E72"/>
  <c r="C31"/>
  <c r="G26"/>
  <c r="B77" i="9" s="1"/>
  <c r="E64" i="4"/>
  <c r="I115" i="9" s="1"/>
  <c r="G77" i="4"/>
  <c r="H9"/>
  <c r="D87"/>
  <c r="I33"/>
  <c r="H5"/>
  <c r="I88"/>
  <c r="G66"/>
  <c r="B117" i="9" s="1"/>
  <c r="I15" i="4"/>
  <c r="E4"/>
  <c r="I55" i="9" s="1"/>
  <c r="D66" i="4"/>
  <c r="A117" i="9" s="1"/>
  <c r="D14" i="4"/>
  <c r="A65" i="9" s="1"/>
  <c r="H71" i="4"/>
  <c r="E83"/>
  <c r="H26"/>
  <c r="I89"/>
  <c r="E71"/>
  <c r="A59"/>
  <c r="J59" s="1"/>
  <c r="A64"/>
  <c r="D12"/>
  <c r="A63" i="9" s="1"/>
  <c r="A90" i="4"/>
  <c r="E61"/>
  <c r="I112" i="9" s="1"/>
  <c r="D41" i="4"/>
  <c r="A92" i="9" s="1"/>
  <c r="A33" i="4"/>
  <c r="J33" s="1"/>
  <c r="H50"/>
  <c r="D28"/>
  <c r="A79" i="9" s="1"/>
  <c r="D82" i="4"/>
  <c r="G24"/>
  <c r="B75" i="9" s="1"/>
  <c r="A21" i="4"/>
  <c r="J21" s="1"/>
  <c r="A3"/>
  <c r="J3" s="1"/>
  <c r="E44"/>
  <c r="I95" i="9" s="1"/>
  <c r="E33" i="4"/>
  <c r="I84" i="9" s="1"/>
  <c r="H42" i="4"/>
  <c r="G30"/>
  <c r="B81" i="9" s="1"/>
  <c r="I87" i="4"/>
  <c r="D40"/>
  <c r="A91" i="9" s="1"/>
  <c r="G59" i="4"/>
  <c r="B110" i="9" s="1"/>
  <c r="G13" i="4"/>
  <c r="B64" i="9" s="1"/>
  <c r="G51" i="4"/>
  <c r="B102" i="9" s="1"/>
  <c r="A18" i="4"/>
  <c r="E29"/>
  <c r="I80" i="9" s="1"/>
  <c r="I67" i="4"/>
  <c r="I74"/>
  <c r="E46"/>
  <c r="I97" i="9" s="1"/>
  <c r="C6" i="4"/>
  <c r="I77"/>
  <c r="I72"/>
  <c r="C23"/>
  <c r="D9"/>
  <c r="A60" i="9" s="1"/>
  <c r="A20" i="4"/>
  <c r="H14"/>
  <c r="G55"/>
  <c r="B106" i="9" s="1"/>
  <c r="C55" i="4"/>
  <c r="A24"/>
  <c r="G5"/>
  <c r="B56" i="9" s="1"/>
  <c r="E32" i="4"/>
  <c r="I83" i="9" s="1"/>
  <c r="D36" i="4"/>
  <c r="A87" i="9" s="1"/>
  <c r="C49" i="4"/>
  <c r="G10"/>
  <c r="B61" i="9" s="1"/>
  <c r="C25" i="4"/>
  <c r="I59"/>
  <c r="I24"/>
  <c r="A65"/>
  <c r="J65" s="1"/>
  <c r="C66"/>
  <c r="D88"/>
  <c r="D42"/>
  <c r="A93" i="9" s="1"/>
  <c r="C12" i="4"/>
  <c r="C41"/>
  <c r="G21"/>
  <c r="B72" i="9" s="1"/>
  <c r="G41" i="4"/>
  <c r="B92" i="9" s="1"/>
  <c r="C56" i="4"/>
  <c r="D46"/>
  <c r="A97" i="9" s="1"/>
  <c r="H49" i="4"/>
  <c r="D81"/>
  <c r="I73"/>
  <c r="E19"/>
  <c r="I70" i="9" s="1"/>
  <c r="C50" i="4"/>
  <c r="G74"/>
  <c r="C83"/>
  <c r="H40"/>
  <c r="H38"/>
  <c r="A55"/>
  <c r="J55" s="1"/>
  <c r="A9"/>
  <c r="J9" s="1"/>
  <c r="C73"/>
  <c r="D19"/>
  <c r="A70" i="9" s="1"/>
  <c r="H91" i="4"/>
  <c r="A54"/>
  <c r="C63"/>
  <c r="H51"/>
  <c r="A6"/>
  <c r="G75"/>
  <c r="C94"/>
  <c r="D72"/>
  <c r="C44"/>
  <c r="C27"/>
  <c r="A7"/>
  <c r="J7" s="1"/>
  <c r="E41"/>
  <c r="I92" i="9" s="1"/>
  <c r="C86" i="4"/>
  <c r="E90"/>
  <c r="H17"/>
  <c r="A12"/>
  <c r="D25"/>
  <c r="A76" i="9" s="1"/>
  <c r="E76" i="4"/>
  <c r="I70"/>
  <c r="I85"/>
  <c r="I11"/>
  <c r="C70"/>
  <c r="E48"/>
  <c r="I99" i="9" s="1"/>
  <c r="A8" i="4"/>
  <c r="C37"/>
  <c r="E78"/>
  <c r="A45"/>
  <c r="J45" s="1"/>
  <c r="D44"/>
  <c r="A95" i="9" s="1"/>
  <c r="H68" i="4"/>
  <c r="D56"/>
  <c r="A107" i="9" s="1"/>
  <c r="C14" i="4"/>
  <c r="G43"/>
  <c r="B94" i="9" s="1"/>
  <c r="E80" i="4"/>
  <c r="E58"/>
  <c r="I109" i="9" s="1"/>
  <c r="C7" i="4"/>
  <c r="H65"/>
  <c r="D10"/>
  <c r="A61" i="9" s="1"/>
  <c r="A68" i="4"/>
  <c r="H25"/>
  <c r="H93"/>
  <c r="I78"/>
  <c r="I27"/>
  <c r="G58"/>
  <c r="B109" i="9" s="1"/>
  <c r="A83" i="4"/>
  <c r="J83" s="1"/>
  <c r="C93"/>
  <c r="G23"/>
  <c r="B74" i="9" s="1"/>
  <c r="C42" i="4"/>
  <c r="D26"/>
  <c r="A77" i="9" s="1"/>
  <c r="A66" i="4"/>
  <c r="C26"/>
  <c r="A61"/>
  <c r="J61" s="1"/>
  <c r="G88"/>
  <c r="G52"/>
  <c r="B103" i="9" s="1"/>
  <c r="A75" i="4"/>
  <c r="J75" s="1"/>
  <c r="G94"/>
  <c r="E55"/>
  <c r="I106" i="9" s="1"/>
  <c r="A27" i="4"/>
  <c r="J27" s="1"/>
  <c r="I13"/>
  <c r="G57"/>
  <c r="B108" i="9" s="1"/>
  <c r="D32" i="4"/>
  <c r="A83" i="9" s="1"/>
  <c r="C82" i="4"/>
  <c r="D23"/>
  <c r="A74" i="9" s="1"/>
  <c r="G38" i="4"/>
  <c r="B89" i="9" s="1"/>
  <c r="H55" i="4"/>
  <c r="A77"/>
  <c r="J77" s="1"/>
  <c r="E10"/>
  <c r="I61" i="9" s="1"/>
  <c r="H24" i="4"/>
  <c r="A56"/>
  <c r="A94"/>
  <c r="D83"/>
  <c r="C76"/>
  <c r="A2"/>
  <c r="I20"/>
  <c r="E26"/>
  <c r="I77" i="9" s="1"/>
  <c r="C21" i="4"/>
  <c r="I63"/>
  <c r="E53"/>
  <c r="I104" i="9" s="1"/>
  <c r="A72" i="4"/>
  <c r="D77"/>
  <c r="I65"/>
  <c r="I92"/>
  <c r="G62"/>
  <c r="B113" i="9" s="1"/>
  <c r="E93" i="4"/>
  <c r="C32"/>
  <c r="D89"/>
  <c r="H85"/>
  <c r="C33"/>
  <c r="C61"/>
  <c r="H75"/>
  <c r="C69"/>
  <c r="H94"/>
  <c r="D94"/>
  <c r="H61"/>
  <c r="G45"/>
  <c r="B96" i="9" s="1"/>
  <c r="H86" i="4"/>
  <c r="D33"/>
  <c r="A84" i="9" s="1"/>
  <c r="G65" i="4"/>
  <c r="B116" i="9" s="1"/>
  <c r="A26" i="4"/>
  <c r="G18"/>
  <c r="B69" i="9" s="1"/>
  <c r="G27" i="4"/>
  <c r="B78" i="9" s="1"/>
  <c r="A91" i="4"/>
  <c r="J91" s="1"/>
  <c r="E35"/>
  <c r="I86" i="9" s="1"/>
  <c r="A46" i="4"/>
  <c r="C74"/>
  <c r="H29"/>
  <c r="H82"/>
  <c r="A10"/>
  <c r="I94"/>
  <c r="D93"/>
  <c r="C84"/>
  <c r="H4"/>
  <c r="H74"/>
  <c r="G72"/>
  <c r="A11"/>
  <c r="J11" s="1"/>
  <c r="G28"/>
  <c r="B79" i="9" s="1"/>
  <c r="I75" i="4"/>
  <c r="D6"/>
  <c r="A57" i="9" s="1"/>
  <c r="G80" i="4"/>
  <c r="I36"/>
  <c r="I4"/>
  <c r="I25"/>
  <c r="I35"/>
  <c r="C78"/>
  <c r="A48"/>
  <c r="C53"/>
  <c r="C2"/>
  <c r="A63"/>
  <c r="J63" s="1"/>
  <c r="G61"/>
  <c r="B112" i="9" s="1"/>
  <c r="E23" i="4"/>
  <c r="I74" i="9" s="1"/>
  <c r="E87" i="4"/>
  <c r="A92"/>
  <c r="A37"/>
  <c r="J37" s="1"/>
  <c r="E67"/>
  <c r="G34"/>
  <c r="B85" i="9" s="1"/>
  <c r="H2" i="4"/>
  <c r="I55"/>
  <c r="E62"/>
  <c r="I113" i="9" s="1"/>
  <c r="D35" i="4"/>
  <c r="A86" i="9" s="1"/>
  <c r="C87" i="4"/>
  <c r="H69"/>
  <c r="E69"/>
  <c r="E24"/>
  <c r="I75" i="9" s="1"/>
  <c r="G60" i="4"/>
  <c r="B111" i="9" s="1"/>
  <c r="D45" i="4"/>
  <c r="A96" i="9" s="1"/>
  <c r="D50" i="4"/>
  <c r="A101" i="9" s="1"/>
  <c r="G67" i="4"/>
  <c r="G83"/>
  <c r="D18"/>
  <c r="A69" i="9" s="1"/>
  <c r="H73" i="4"/>
  <c r="A58"/>
  <c r="A13"/>
  <c r="J13" s="1"/>
  <c r="A44"/>
  <c r="G20"/>
  <c r="B71" i="9" s="1"/>
  <c r="A36" i="4"/>
  <c r="D78"/>
  <c r="H12"/>
  <c r="E47"/>
  <c r="I98" i="9" s="1"/>
  <c r="G39" i="4"/>
  <c r="B90" i="9" s="1"/>
  <c r="G64" i="4"/>
  <c r="B115" i="9" s="1"/>
  <c r="H59" i="4"/>
  <c r="C59"/>
  <c r="E34"/>
  <c r="I85" i="9" s="1"/>
  <c r="D85" i="4"/>
  <c r="G9"/>
  <c r="B60" i="9" s="1"/>
  <c r="H7" i="4"/>
  <c r="C92"/>
  <c r="E63"/>
  <c r="I114" i="9" s="1"/>
  <c r="E25" i="4"/>
  <c r="I76" i="9" s="1"/>
  <c r="C19" i="4"/>
  <c r="A5"/>
  <c r="J5" s="1"/>
  <c r="A70"/>
  <c r="E86"/>
  <c r="G47"/>
  <c r="B98" i="9" s="1"/>
  <c r="E42" i="4"/>
  <c r="I93" i="9" s="1"/>
  <c r="C43" i="4"/>
  <c r="H34"/>
  <c r="H36"/>
  <c r="I80"/>
  <c r="H27"/>
  <c r="E60"/>
  <c r="I111" i="9" s="1"/>
  <c r="A84" i="4"/>
  <c r="I3"/>
  <c r="E28"/>
  <c r="I79" i="9" s="1"/>
  <c r="G4" i="4"/>
  <c r="B55" i="9" s="1"/>
  <c r="G53" i="4"/>
  <c r="B104" i="9" s="1"/>
  <c r="I8" i="4"/>
  <c r="E73"/>
  <c r="G63"/>
  <c r="B114" i="9" s="1"/>
  <c r="C68" i="4"/>
  <c r="H21"/>
  <c r="C77"/>
  <c r="G31"/>
  <c r="B82" i="9" s="1"/>
  <c r="G32" i="4"/>
  <c r="B83" i="9" s="1"/>
  <c r="C57" i="4"/>
  <c r="C9"/>
  <c r="H37"/>
  <c r="C54"/>
  <c r="E95"/>
  <c r="A62"/>
  <c r="A89"/>
  <c r="J89" s="1"/>
  <c r="A73"/>
  <c r="J73" s="1"/>
  <c r="H53"/>
  <c r="E18"/>
  <c r="I69" i="9" s="1"/>
  <c r="I79" i="4"/>
  <c r="G50"/>
  <c r="B101" i="9" s="1"/>
  <c r="G90" i="4"/>
  <c r="C36"/>
  <c r="A87"/>
  <c r="J87" s="1"/>
  <c r="C17"/>
  <c r="D11"/>
  <c r="A62" i="9" s="1"/>
  <c r="A74" i="4"/>
  <c r="D16"/>
  <c r="A67" i="9" s="1"/>
  <c r="H63" i="4"/>
  <c r="C22"/>
  <c r="G25"/>
  <c r="B76" i="9" s="1"/>
  <c r="E7" i="4"/>
  <c r="I58" i="9" s="1"/>
  <c r="G76" i="4"/>
  <c r="E8"/>
  <c r="I59" i="9" s="1"/>
  <c r="D73" i="4"/>
  <c r="E57"/>
  <c r="I108" i="9" s="1"/>
  <c r="I22" i="4"/>
  <c r="D70"/>
  <c r="I58"/>
  <c r="G73"/>
  <c r="D20"/>
  <c r="A71" i="9" s="1"/>
  <c r="D7" i="4"/>
  <c r="A58" i="9" s="1"/>
  <c r="H11" i="4"/>
  <c r="I31"/>
  <c r="H87"/>
  <c r="A82"/>
  <c r="H70"/>
  <c r="E3"/>
  <c r="I54" i="9" s="1"/>
  <c r="G92" i="4"/>
  <c r="A15"/>
  <c r="J15" s="1"/>
  <c r="I16"/>
  <c r="C91"/>
  <c r="H56"/>
  <c r="I43"/>
  <c r="I47"/>
  <c r="G46"/>
  <c r="B97" i="9" s="1"/>
  <c r="I26" i="4"/>
  <c r="C71"/>
  <c r="I32"/>
  <c r="I42"/>
  <c r="H41"/>
  <c r="D71"/>
  <c r="C48"/>
  <c r="A71"/>
  <c r="J71" s="1"/>
  <c r="C18"/>
  <c r="G16"/>
  <c r="B67" i="9" s="1"/>
  <c r="D15" i="4"/>
  <c r="A66" i="9" s="1"/>
  <c r="G15" i="4"/>
  <c r="B66" i="9" s="1"/>
  <c r="H52" i="4"/>
  <c r="H92"/>
  <c r="E27"/>
  <c r="I78" i="9" s="1"/>
  <c r="G82" i="4"/>
  <c r="A51"/>
  <c r="J51" s="1"/>
  <c r="D51"/>
  <c r="A102" i="9" s="1"/>
  <c r="I45" i="4"/>
  <c r="H46"/>
  <c r="E88"/>
  <c r="H19"/>
  <c r="D60"/>
  <c r="A111" i="9" s="1"/>
  <c r="C45" i="4"/>
  <c r="H18"/>
  <c r="I30"/>
  <c r="A19"/>
  <c r="J19" s="1"/>
  <c r="E94"/>
  <c r="D63"/>
  <c r="A114" i="9" s="1"/>
  <c r="D67" i="4"/>
  <c r="H57"/>
  <c r="E65"/>
  <c r="I116" i="9" s="1"/>
  <c r="A29" i="4"/>
  <c r="J29" s="1"/>
  <c r="G56"/>
  <c r="B107" i="9" s="1"/>
  <c r="H90" i="4"/>
  <c r="D69"/>
  <c r="G14"/>
  <c r="B65" i="9" s="1"/>
  <c r="C67" i="4"/>
  <c r="A17"/>
  <c r="J17" s="1"/>
  <c r="D2"/>
  <c r="A53" i="9" s="1"/>
  <c r="I14" i="4"/>
  <c r="A76"/>
  <c r="A34"/>
  <c r="A28"/>
  <c r="D59"/>
  <c r="A110" i="9" s="1"/>
  <c r="G68" i="4"/>
  <c r="G37"/>
  <c r="B88" i="9" s="1"/>
  <c r="G44" i="4"/>
  <c r="B95" i="9" s="1"/>
  <c r="A30" i="4"/>
  <c r="E52"/>
  <c r="I103" i="9" s="1"/>
  <c r="E56" i="4"/>
  <c r="I107" i="9" s="1"/>
  <c r="G22" i="4"/>
  <c r="B73" i="9" s="1"/>
  <c r="H43" i="4"/>
  <c r="H84"/>
  <c r="A22"/>
  <c r="G69"/>
  <c r="D22"/>
  <c r="A73" i="9" s="1"/>
  <c r="E14" i="4"/>
  <c r="I65" i="9" s="1"/>
  <c r="C5" i="4"/>
  <c r="I53"/>
  <c r="I71"/>
  <c r="C62"/>
  <c r="E74"/>
  <c r="H3"/>
  <c r="I5"/>
  <c r="G48"/>
  <c r="B99" i="9" s="1"/>
  <c r="H33" i="4"/>
  <c r="G29"/>
  <c r="B80" i="9" s="1"/>
  <c r="G36" i="4"/>
  <c r="B87" i="9" s="1"/>
  <c r="I82" i="4"/>
  <c r="A80"/>
  <c r="H28"/>
  <c r="E21"/>
  <c r="I72" i="9" s="1"/>
  <c r="I76" i="4"/>
  <c r="D3"/>
  <c r="A54" i="9" s="1"/>
  <c r="A69" i="4"/>
  <c r="J69" s="1"/>
  <c r="H81"/>
  <c r="C15"/>
  <c r="C20"/>
  <c r="G40"/>
  <c r="B91" i="9" s="1"/>
  <c r="H64" i="4"/>
  <c r="C79"/>
  <c r="E16"/>
  <c r="I67" i="9" s="1"/>
  <c r="C38" i="4"/>
  <c r="A60"/>
  <c r="H54"/>
  <c r="I83"/>
  <c r="G79"/>
  <c r="D75"/>
  <c r="G86"/>
  <c r="C89"/>
  <c r="D13"/>
  <c r="A64" i="9" s="1"/>
  <c r="E68" i="4"/>
  <c r="I69"/>
  <c r="E12"/>
  <c r="I63" i="9" s="1"/>
  <c r="H30" i="4"/>
  <c r="A67"/>
  <c r="J67" s="1"/>
  <c r="C64"/>
  <c r="A35"/>
  <c r="J35" s="1"/>
  <c r="A52"/>
  <c r="E11"/>
  <c r="I62" i="9" s="1"/>
  <c r="E38" i="4"/>
  <c r="I89" i="9" s="1"/>
  <c r="I86" i="4"/>
  <c r="G87"/>
  <c r="I21"/>
  <c r="E6"/>
  <c r="I57" i="9" s="1"/>
  <c r="H23" i="4"/>
  <c r="I2"/>
  <c r="H79"/>
  <c r="I19"/>
  <c r="C72"/>
  <c r="I34"/>
  <c r="E40"/>
  <c r="I91" i="9" s="1"/>
  <c r="H67" i="4"/>
  <c r="G93"/>
  <c r="E84"/>
  <c r="E77"/>
  <c r="G33"/>
  <c r="B84" i="9" s="1"/>
  <c r="E49" i="4"/>
  <c r="I100" i="9" s="1"/>
  <c r="H66" i="4"/>
  <c r="C85"/>
  <c r="I90"/>
  <c r="I46"/>
  <c r="H6"/>
  <c r="J12" i="9"/>
  <c r="J46"/>
  <c r="J14" s="1"/>
  <c r="G38"/>
  <c r="B37"/>
  <c r="E1" i="4"/>
  <c r="I52" i="9" s="1"/>
  <c r="C90" i="4"/>
  <c r="I84"/>
  <c r="D1"/>
  <c r="A52" i="9" s="1"/>
  <c r="J52" s="1"/>
  <c r="I60" i="4"/>
  <c r="I61"/>
  <c r="H31"/>
  <c r="L51"/>
  <c r="J13" i="9"/>
  <c r="D44"/>
  <c r="F44"/>
  <c r="F43"/>
  <c r="D43"/>
  <c r="C43"/>
  <c r="E43"/>
  <c r="E12" l="1"/>
  <c r="D12" s="1"/>
  <c r="D11"/>
  <c r="C44"/>
  <c r="C45" s="1"/>
  <c r="J1" i="4"/>
  <c r="I1" s="1"/>
  <c r="F52" i="9" s="1"/>
  <c r="E45"/>
  <c r="K52"/>
  <c r="C52"/>
  <c r="E10"/>
  <c r="D10" s="1"/>
  <c r="E13"/>
  <c r="D13" s="1"/>
  <c r="J52" i="4"/>
  <c r="L53"/>
  <c r="C64" i="9"/>
  <c r="E64"/>
  <c r="J64"/>
  <c r="K64" s="1"/>
  <c r="G64"/>
  <c r="D64"/>
  <c r="H64" s="1"/>
  <c r="F64"/>
  <c r="J28" i="4"/>
  <c r="L29"/>
  <c r="J53" i="9"/>
  <c r="C53"/>
  <c r="F53"/>
  <c r="E53"/>
  <c r="D53"/>
  <c r="G53"/>
  <c r="E67"/>
  <c r="F67"/>
  <c r="G67"/>
  <c r="D67"/>
  <c r="C67"/>
  <c r="J67"/>
  <c r="K67" s="1"/>
  <c r="L45" i="4"/>
  <c r="J44"/>
  <c r="E69" i="9"/>
  <c r="F69"/>
  <c r="J69"/>
  <c r="K69" s="1"/>
  <c r="D69"/>
  <c r="G69"/>
  <c r="C69"/>
  <c r="D96"/>
  <c r="C96"/>
  <c r="G96"/>
  <c r="E96"/>
  <c r="F96"/>
  <c r="J96"/>
  <c r="K96" s="1"/>
  <c r="J48" i="4"/>
  <c r="L49"/>
  <c r="C84" i="9"/>
  <c r="J84"/>
  <c r="K84" s="1"/>
  <c r="F84"/>
  <c r="G84"/>
  <c r="E84"/>
  <c r="D84"/>
  <c r="J2" i="4"/>
  <c r="L3"/>
  <c r="J56"/>
  <c r="L57"/>
  <c r="F83" i="9"/>
  <c r="J83"/>
  <c r="K83" s="1"/>
  <c r="G83"/>
  <c r="C83"/>
  <c r="D83"/>
  <c r="E83"/>
  <c r="E77"/>
  <c r="D77"/>
  <c r="J77"/>
  <c r="K77" s="1"/>
  <c r="G77"/>
  <c r="F77"/>
  <c r="C77"/>
  <c r="D95"/>
  <c r="E95"/>
  <c r="F95"/>
  <c r="G95"/>
  <c r="J95"/>
  <c r="K95" s="1"/>
  <c r="C95"/>
  <c r="J8" i="4"/>
  <c r="L9"/>
  <c r="J12"/>
  <c r="L13"/>
  <c r="C70" i="9"/>
  <c r="F70"/>
  <c r="E70"/>
  <c r="D70"/>
  <c r="J70"/>
  <c r="K70" s="1"/>
  <c r="G70"/>
  <c r="F87"/>
  <c r="J87"/>
  <c r="G87"/>
  <c r="C87"/>
  <c r="E87"/>
  <c r="D87"/>
  <c r="D60"/>
  <c r="J60"/>
  <c r="K60" s="1"/>
  <c r="C60"/>
  <c r="G60"/>
  <c r="F60"/>
  <c r="E60"/>
  <c r="J90" i="4"/>
  <c r="L91"/>
  <c r="F103" i="9"/>
  <c r="C103"/>
  <c r="G103"/>
  <c r="J103"/>
  <c r="K103" s="1"/>
  <c r="E103"/>
  <c r="D103"/>
  <c r="H103" s="1"/>
  <c r="E113"/>
  <c r="D113"/>
  <c r="C113"/>
  <c r="G113"/>
  <c r="J113"/>
  <c r="K113" s="1"/>
  <c r="F113"/>
  <c r="J109"/>
  <c r="K109" s="1"/>
  <c r="D109"/>
  <c r="C109"/>
  <c r="F109"/>
  <c r="E109"/>
  <c r="G109"/>
  <c r="G98"/>
  <c r="E98"/>
  <c r="C98"/>
  <c r="F98"/>
  <c r="J98"/>
  <c r="K98" s="1"/>
  <c r="D98"/>
  <c r="D56"/>
  <c r="J56"/>
  <c r="K56" s="1"/>
  <c r="F56"/>
  <c r="G56"/>
  <c r="E56"/>
  <c r="C56"/>
  <c r="L41" i="4"/>
  <c r="J40"/>
  <c r="J42"/>
  <c r="L43"/>
  <c r="D89" i="9"/>
  <c r="F89"/>
  <c r="C89"/>
  <c r="J89"/>
  <c r="K89" s="1"/>
  <c r="E89"/>
  <c r="G89"/>
  <c r="G88"/>
  <c r="C88"/>
  <c r="D88"/>
  <c r="J88"/>
  <c r="K88" s="1"/>
  <c r="E88"/>
  <c r="F88"/>
  <c r="L5" i="4"/>
  <c r="J4"/>
  <c r="E75" i="9"/>
  <c r="D75"/>
  <c r="J75"/>
  <c r="K75" s="1"/>
  <c r="C75"/>
  <c r="G75"/>
  <c r="F75"/>
  <c r="G80"/>
  <c r="C80"/>
  <c r="F80"/>
  <c r="J80"/>
  <c r="K80" s="1"/>
  <c r="E80"/>
  <c r="D80"/>
  <c r="H80" s="1"/>
  <c r="L61" i="4"/>
  <c r="J60"/>
  <c r="F73" i="9"/>
  <c r="G73"/>
  <c r="D73"/>
  <c r="C73"/>
  <c r="E73"/>
  <c r="J73"/>
  <c r="K73" s="1"/>
  <c r="J30" i="4"/>
  <c r="L31"/>
  <c r="F110" i="9"/>
  <c r="G110"/>
  <c r="D110"/>
  <c r="C110"/>
  <c r="E110"/>
  <c r="J110"/>
  <c r="K110" s="1"/>
  <c r="J114"/>
  <c r="C114"/>
  <c r="F114"/>
  <c r="D114"/>
  <c r="E114"/>
  <c r="G114"/>
  <c r="C71"/>
  <c r="D71"/>
  <c r="G71"/>
  <c r="F71"/>
  <c r="E71"/>
  <c r="J71"/>
  <c r="K71" s="1"/>
  <c r="L85" i="4"/>
  <c r="J84"/>
  <c r="J101" i="9"/>
  <c r="K101" s="1"/>
  <c r="D101"/>
  <c r="F101"/>
  <c r="C101"/>
  <c r="G101"/>
  <c r="E101"/>
  <c r="J57"/>
  <c r="K57" s="1"/>
  <c r="D57"/>
  <c r="G57"/>
  <c r="F57"/>
  <c r="C57"/>
  <c r="E57"/>
  <c r="J94" i="4"/>
  <c r="L95"/>
  <c r="J66"/>
  <c r="L67"/>
  <c r="C61" i="9"/>
  <c r="G61"/>
  <c r="D61"/>
  <c r="J61"/>
  <c r="K61" s="1"/>
  <c r="E61"/>
  <c r="F61"/>
  <c r="E76"/>
  <c r="G76"/>
  <c r="D76"/>
  <c r="J76"/>
  <c r="K76" s="1"/>
  <c r="F76"/>
  <c r="C76"/>
  <c r="L7" i="4"/>
  <c r="J6"/>
  <c r="F93" i="9"/>
  <c r="E93"/>
  <c r="D93"/>
  <c r="G93"/>
  <c r="C93"/>
  <c r="J93"/>
  <c r="K93" s="1"/>
  <c r="L25" i="4"/>
  <c r="J24"/>
  <c r="L21"/>
  <c r="J20"/>
  <c r="J79" i="9"/>
  <c r="K79" s="1"/>
  <c r="F79"/>
  <c r="D79"/>
  <c r="G79"/>
  <c r="E79"/>
  <c r="C79"/>
  <c r="J81"/>
  <c r="K81" s="1"/>
  <c r="D81"/>
  <c r="C81"/>
  <c r="G81"/>
  <c r="E81"/>
  <c r="F81"/>
  <c r="J38" i="4"/>
  <c r="L39"/>
  <c r="F116" i="9"/>
  <c r="E116"/>
  <c r="D116"/>
  <c r="G116"/>
  <c r="J116"/>
  <c r="K116" s="1"/>
  <c r="C116"/>
  <c r="C115"/>
  <c r="J115"/>
  <c r="K115" s="1"/>
  <c r="D115"/>
  <c r="F115"/>
  <c r="E115"/>
  <c r="G115"/>
  <c r="C72"/>
  <c r="E72"/>
  <c r="J72"/>
  <c r="G72"/>
  <c r="F72"/>
  <c r="D72"/>
  <c r="F68"/>
  <c r="C68"/>
  <c r="G68"/>
  <c r="E68"/>
  <c r="J68"/>
  <c r="K68" s="1"/>
  <c r="D68"/>
  <c r="G106"/>
  <c r="F106"/>
  <c r="C106"/>
  <c r="D106"/>
  <c r="J106"/>
  <c r="K106" s="1"/>
  <c r="E106"/>
  <c r="J82"/>
  <c r="K82" s="1"/>
  <c r="F82"/>
  <c r="C82"/>
  <c r="D82"/>
  <c r="E82"/>
  <c r="G82"/>
  <c r="G99"/>
  <c r="D99"/>
  <c r="F99"/>
  <c r="J99"/>
  <c r="K99" s="1"/>
  <c r="C99"/>
  <c r="E99"/>
  <c r="K72"/>
  <c r="K87"/>
  <c r="K53"/>
  <c r="L77" i="4"/>
  <c r="J76"/>
  <c r="F102" i="9"/>
  <c r="C102"/>
  <c r="D102"/>
  <c r="G102"/>
  <c r="E102"/>
  <c r="J102"/>
  <c r="K102" s="1"/>
  <c r="J82" i="4"/>
  <c r="L83"/>
  <c r="F58" i="9"/>
  <c r="C58"/>
  <c r="G58"/>
  <c r="J58"/>
  <c r="K58" s="1"/>
  <c r="D58"/>
  <c r="E58"/>
  <c r="J62"/>
  <c r="K62" s="1"/>
  <c r="D62"/>
  <c r="C62"/>
  <c r="E62"/>
  <c r="F62"/>
  <c r="G62"/>
  <c r="J36" i="4"/>
  <c r="L37"/>
  <c r="J58"/>
  <c r="L59"/>
  <c r="C86" i="9"/>
  <c r="G86"/>
  <c r="E86"/>
  <c r="F86"/>
  <c r="D86"/>
  <c r="H86" s="1"/>
  <c r="J86"/>
  <c r="K86" s="1"/>
  <c r="J26" i="4"/>
  <c r="L27"/>
  <c r="L73"/>
  <c r="J72"/>
  <c r="G74" i="9"/>
  <c r="E74"/>
  <c r="D74"/>
  <c r="C74"/>
  <c r="J74"/>
  <c r="K74" s="1"/>
  <c r="F74"/>
  <c r="L69" i="4"/>
  <c r="J68"/>
  <c r="F107" i="9"/>
  <c r="C107"/>
  <c r="D107"/>
  <c r="G107"/>
  <c r="J107"/>
  <c r="K107" s="1"/>
  <c r="E107"/>
  <c r="L55" i="4"/>
  <c r="J54"/>
  <c r="C92" i="9"/>
  <c r="D92"/>
  <c r="J92"/>
  <c r="K92" s="1"/>
  <c r="F92"/>
  <c r="G92"/>
  <c r="E92"/>
  <c r="L65" i="4"/>
  <c r="J64"/>
  <c r="C117" i="9"/>
  <c r="E117"/>
  <c r="G117"/>
  <c r="F117"/>
  <c r="D117"/>
  <c r="H117" s="1"/>
  <c r="J117"/>
  <c r="K117" s="1"/>
  <c r="F55"/>
  <c r="J55"/>
  <c r="K55" s="1"/>
  <c r="E55"/>
  <c r="G55"/>
  <c r="C55"/>
  <c r="D55"/>
  <c r="D85"/>
  <c r="J85"/>
  <c r="K85" s="1"/>
  <c r="C85"/>
  <c r="E85"/>
  <c r="F85"/>
  <c r="G85"/>
  <c r="L33" i="4"/>
  <c r="J32"/>
  <c r="J14"/>
  <c r="L15"/>
  <c r="J16"/>
  <c r="L17"/>
  <c r="F94" i="9"/>
  <c r="D94"/>
  <c r="G94"/>
  <c r="E94"/>
  <c r="C94"/>
  <c r="J94"/>
  <c r="K94" s="1"/>
  <c r="F108"/>
  <c r="D108"/>
  <c r="G108"/>
  <c r="E108"/>
  <c r="C108"/>
  <c r="J108"/>
  <c r="K108" s="1"/>
  <c r="G78"/>
  <c r="E78"/>
  <c r="D78"/>
  <c r="F78"/>
  <c r="J78"/>
  <c r="C78"/>
  <c r="J86" i="4"/>
  <c r="L87"/>
  <c r="G105" i="9"/>
  <c r="C105"/>
  <c r="E105"/>
  <c r="J105"/>
  <c r="K105" s="1"/>
  <c r="D105"/>
  <c r="F105"/>
  <c r="D38"/>
  <c r="D40" s="1"/>
  <c r="F38"/>
  <c r="F40" s="1"/>
  <c r="C38"/>
  <c r="C40" s="1"/>
  <c r="E38"/>
  <c r="E40" s="1"/>
  <c r="F54"/>
  <c r="J54"/>
  <c r="K54" s="1"/>
  <c r="G54"/>
  <c r="D54"/>
  <c r="C54"/>
  <c r="E54"/>
  <c r="L81" i="4"/>
  <c r="J80"/>
  <c r="L23"/>
  <c r="J22"/>
  <c r="L35"/>
  <c r="J34"/>
  <c r="F111" i="9"/>
  <c r="D111"/>
  <c r="G111"/>
  <c r="J111"/>
  <c r="K111" s="1"/>
  <c r="C111"/>
  <c r="E111"/>
  <c r="C66"/>
  <c r="E66"/>
  <c r="D66"/>
  <c r="F66"/>
  <c r="J66"/>
  <c r="K66" s="1"/>
  <c r="G66"/>
  <c r="J74" i="4"/>
  <c r="L75"/>
  <c r="L63"/>
  <c r="J62"/>
  <c r="L71"/>
  <c r="J70"/>
  <c r="L93"/>
  <c r="J92"/>
  <c r="L11"/>
  <c r="J10"/>
  <c r="L47"/>
  <c r="J46"/>
  <c r="G97" i="9"/>
  <c r="C97"/>
  <c r="E97"/>
  <c r="J97"/>
  <c r="K97" s="1"/>
  <c r="F97"/>
  <c r="D97"/>
  <c r="H97" s="1"/>
  <c r="J18" i="4"/>
  <c r="L19"/>
  <c r="D91" i="9"/>
  <c r="G91"/>
  <c r="J91"/>
  <c r="K91" s="1"/>
  <c r="E91"/>
  <c r="C91"/>
  <c r="F91"/>
  <c r="C63"/>
  <c r="J63"/>
  <c r="K63" s="1"/>
  <c r="D63"/>
  <c r="E63"/>
  <c r="F63"/>
  <c r="G63"/>
  <c r="D65"/>
  <c r="J65"/>
  <c r="K65" s="1"/>
  <c r="G65"/>
  <c r="C65"/>
  <c r="F65"/>
  <c r="E65"/>
  <c r="J78" i="4"/>
  <c r="L79"/>
  <c r="J104" i="9"/>
  <c r="K104" s="1"/>
  <c r="C104"/>
  <c r="G104"/>
  <c r="E104"/>
  <c r="D104"/>
  <c r="F104"/>
  <c r="J100"/>
  <c r="K100" s="1"/>
  <c r="C100"/>
  <c r="F100"/>
  <c r="E100"/>
  <c r="G100"/>
  <c r="D100"/>
  <c r="L89" i="4"/>
  <c r="J88"/>
  <c r="D90" i="9"/>
  <c r="C90"/>
  <c r="J90"/>
  <c r="K90" s="1"/>
  <c r="F90"/>
  <c r="E90"/>
  <c r="G90"/>
  <c r="D112"/>
  <c r="E112"/>
  <c r="J112"/>
  <c r="K112" s="1"/>
  <c r="G112"/>
  <c r="F112"/>
  <c r="C112"/>
  <c r="C59"/>
  <c r="J59"/>
  <c r="K59" s="1"/>
  <c r="F59"/>
  <c r="G59"/>
  <c r="E59"/>
  <c r="D59"/>
  <c r="K78"/>
  <c r="K114"/>
  <c r="F45"/>
  <c r="D45"/>
  <c r="H115" l="1"/>
  <c r="D52"/>
  <c r="E52" s="1"/>
  <c r="G52" s="1"/>
  <c r="E14" s="1"/>
  <c r="D14" s="1"/>
  <c r="H84"/>
  <c r="H89"/>
  <c r="H92"/>
  <c r="H98"/>
  <c r="H70"/>
  <c r="H58"/>
  <c r="H81"/>
  <c r="H88"/>
  <c r="H95"/>
  <c r="H83"/>
  <c r="H87"/>
  <c r="H54"/>
  <c r="H53"/>
  <c r="H107"/>
  <c r="H111"/>
  <c r="H106"/>
  <c r="H101"/>
  <c r="H71"/>
  <c r="H114"/>
  <c r="H105"/>
  <c r="H61"/>
  <c r="H110"/>
  <c r="H73"/>
  <c r="H112"/>
  <c r="H93"/>
  <c r="H56"/>
  <c r="H65"/>
  <c r="H76"/>
  <c r="G40"/>
  <c r="H108"/>
  <c r="H55"/>
  <c r="H74"/>
  <c r="H79"/>
  <c r="H59"/>
  <c r="H100"/>
  <c r="H104"/>
  <c r="H91"/>
  <c r="H66"/>
  <c r="H85"/>
  <c r="H102"/>
  <c r="H99"/>
  <c r="H82"/>
  <c r="H72"/>
  <c r="H57"/>
  <c r="H113"/>
  <c r="H60"/>
  <c r="H96"/>
  <c r="H68"/>
  <c r="H90"/>
  <c r="H78"/>
  <c r="H94"/>
  <c r="H62"/>
  <c r="H116"/>
  <c r="H75"/>
  <c r="H109"/>
  <c r="H77"/>
  <c r="H69"/>
  <c r="H67"/>
  <c r="G45"/>
  <c r="H52"/>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<sst xmlns="http://schemas.openxmlformats.org/spreadsheetml/2006/main" count="7320" uniqueCount="2577">
  <si>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</si>
  <si>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</si>
  <si>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</si>
  <si>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</si>
  <si>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</si>
  <si>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</si>
  <si>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</si>
  <si>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</si>
  <si>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</si>
  <si>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</si>
  <si>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</si>
  <si>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</si>
  <si>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</si>
  <si>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</si>
  <si>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</si>
  <si>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</si>
  <si>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</si>
  <si>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</si>
  <si>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</si>
  <si>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</si>
  <si>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</si>
  <si>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</si>
  <si>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</si>
  <si>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</si>
  <si>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</si>
  <si>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</si>
  <si>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</si>
  <si>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</si>
  <si>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</si>
  <si>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</si>
  <si>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</si>
  <si>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</si>
  <si>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</si>
  <si>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</si>
  <si>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</si>
  <si>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</si>
  <si>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</si>
  <si>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</si>
  <si>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</si>
  <si>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</si>
  <si>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</si>
  <si>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</si>
  <si>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</si>
  <si>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</si>
  <si>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</si>
  <si>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</si>
  <si>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</si>
  <si>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</si>
  <si>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</si>
  <si>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</si>
  <si>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</si>
  <si>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</si>
  <si>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</si>
  <si>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</si>
  <si>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</si>
  <si>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</si>
  <si>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</si>
  <si>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</si>
  <si>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</si>
  <si>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</si>
  <si>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</si>
  <si>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</si>
  <si>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</si>
  <si>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</si>
  <si>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</si>
  <si>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</si>
  <si>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</si>
  <si>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</si>
  <si>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</si>
  <si>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</si>
  <si>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</si>
  <si>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</si>
  <si>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</si>
  <si>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</si>
  <si>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</si>
  <si>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</si>
  <si>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</si>
  <si>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</si>
  <si>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</si>
  <si>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</si>
  <si>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</si>
  <si>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</si>
  <si>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</si>
  <si>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</si>
  <si>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</si>
  <si>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</si>
  <si>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</si>
  <si>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</si>
  <si>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</si>
  <si>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</si>
  <si>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</si>
  <si>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</si>
  <si>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</si>
  <si>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</si>
  <si>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</si>
  <si>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</si>
  <si>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</si>
  <si>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</si>
  <si>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</si>
  <si>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</si>
  <si>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</si>
  <si>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</si>
  <si>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</si>
  <si>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</si>
  <si>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</si>
  <si>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</si>
  <si>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</si>
  <si>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</si>
  <si>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</si>
  <si>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</si>
  <si>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</si>
  <si>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</si>
  <si>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</si>
  <si>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</si>
  <si>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</si>
  <si>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</si>
  <si>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</si>
  <si>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</si>
  <si>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</si>
  <si>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</si>
  <si>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</si>
  <si>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</si>
  <si>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</si>
  <si>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</si>
  <si>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</si>
  <si>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</si>
  <si>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</si>
  <si>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</si>
  <si>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</si>
  <si>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</si>
  <si>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</si>
  <si>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</si>
  <si>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</si>
  <si>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</si>
  <si>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</si>
  <si>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</si>
  <si>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</si>
  <si>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</si>
  <si>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</si>
  <si>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</si>
  <si>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</si>
  <si>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</si>
  <si>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</si>
  <si>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</si>
  <si>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</si>
  <si>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</si>
  <si>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</si>
  <si>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</si>
  <si>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</si>
  <si>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</si>
  <si>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</si>
  <si>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</si>
  <si>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</si>
  <si>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</si>
  <si>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</si>
  <si>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</si>
  <si>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</si>
  <si>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</si>
  <si>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</si>
  <si>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</si>
  <si>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</si>
  <si>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</si>
  <si>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</si>
  <si>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</si>
  <si>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</si>
  <si>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</si>
  <si>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</si>
  <si>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</si>
  <si>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</si>
  <si>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</si>
  <si>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</si>
  <si>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</si>
  <si>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</si>
  <si>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</si>
  <si>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</si>
  <si>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</si>
  <si>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</si>
  <si>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</si>
  <si>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</si>
  <si>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</si>
  <si>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</si>
  <si>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</si>
  <si>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</si>
  <si>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</si>
  <si>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</si>
  <si>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</si>
  <si>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</si>
  <si>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</si>
  <si>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</si>
  <si>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</si>
  <si>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</si>
  <si>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</si>
  <si>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</si>
  <si>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</si>
  <si>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</si>
  <si>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</si>
  <si>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</si>
  <si>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</si>
  <si>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</si>
  <si>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</si>
  <si>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</si>
  <si>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</si>
  <si>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</si>
  <si>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</si>
  <si>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</si>
  <si>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</si>
  <si>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</si>
  <si>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</si>
  <si>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</si>
  <si>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</si>
  <si>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</si>
  <si>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</si>
  <si>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</si>
  <si>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</si>
  <si>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</si>
  <si>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</si>
  <si>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</si>
  <si>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</si>
  <si>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</si>
  <si>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</si>
  <si>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</si>
  <si>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</si>
  <si>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</si>
  <si>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</si>
  <si>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</si>
  <si>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</si>
  <si>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</si>
  <si>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</si>
  <si>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</si>
  <si>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</si>
  <si>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</si>
  <si>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</si>
  <si>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</si>
  <si>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</si>
  <si>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</si>
  <si>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</si>
  <si>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</si>
  <si>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</si>
  <si>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</si>
  <si>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</si>
  <si>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</si>
  <si>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</si>
  <si>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</si>
  <si>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</si>
  <si>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</si>
  <si>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</si>
  <si>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</si>
  <si>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</si>
  <si>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</si>
  <si>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</si>
  <si>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</si>
  <si>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</si>
  <si>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</si>
  <si>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</si>
  <si>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</si>
  <si>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</si>
  <si>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</si>
  <si>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</si>
  <si>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</si>
  <si>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</si>
  <si>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</si>
  <si>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</si>
  <si>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</si>
  <si>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</si>
  <si>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</si>
  <si>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</si>
  <si>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</si>
  <si>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</si>
  <si>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</si>
  <si>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</si>
  <si>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</si>
  <si>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</si>
  <si>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</si>
  <si>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</si>
  <si>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</si>
  <si>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</si>
  <si>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</si>
  <si>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</si>
  <si>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</si>
  <si>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</si>
  <si>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</si>
  <si>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</si>
  <si>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</si>
  <si>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</si>
  <si>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</si>
  <si>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</si>
  <si>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</si>
  <si>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</si>
  <si>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</si>
  <si>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</si>
  <si>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</si>
  <si>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</si>
  <si>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</si>
  <si>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</si>
  <si>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</si>
  <si>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</si>
  <si>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</si>
  <si>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</si>
  <si>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</si>
  <si>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</si>
  <si>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</si>
  <si>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</si>
  <si>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</si>
  <si>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</si>
  <si>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</si>
  <si>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</si>
  <si>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</si>
  <si>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</si>
  <si>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</si>
  <si>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</si>
  <si>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</si>
  <si>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</si>
  <si>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</si>
  <si>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</si>
  <si>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</si>
  <si>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</si>
  <si>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</si>
  <si>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</si>
  <si>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</si>
  <si>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</si>
  <si>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</si>
  <si>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</si>
  <si>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</si>
  <si>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</si>
  <si>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</si>
  <si>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</si>
  <si>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</si>
  <si>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</si>
  <si>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</si>
  <si>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</si>
  <si>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</si>
  <si>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</si>
  <si>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</si>
  <si>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</si>
  <si>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</si>
  <si>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</si>
  <si>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</si>
  <si>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</si>
  <si>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</si>
  <si>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</si>
  <si>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</si>
  <si>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</si>
  <si>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</si>
  <si>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</si>
  <si>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</si>
  <si>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</si>
  <si>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</si>
  <si>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</si>
  <si>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</si>
  <si>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</si>
  <si>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</si>
  <si>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</si>
  <si>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</si>
  <si>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</si>
  <si>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</si>
  <si>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</si>
  <si>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</si>
  <si>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</si>
  <si>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</si>
  <si>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</si>
  <si>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</si>
  <si>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</si>
  <si>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</si>
  <si>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</si>
  <si>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</si>
  <si>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</si>
  <si>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</si>
  <si>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</si>
  <si>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</si>
  <si>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</si>
  <si>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</si>
  <si>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</si>
  <si>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</si>
  <si>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</si>
  <si>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</si>
  <si>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</si>
  <si>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</si>
  <si>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</si>
  <si>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</si>
  <si>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</si>
  <si>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</si>
  <si>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</si>
  <si>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</si>
  <si>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</si>
  <si>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</si>
  <si>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</si>
  <si>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</si>
  <si>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</si>
  <si>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</si>
  <si>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</si>
  <si>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</si>
  <si>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</si>
  <si>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</si>
  <si>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</si>
  <si>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</si>
  <si>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</si>
  <si>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</si>
  <si>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</si>
  <si>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</si>
  <si>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</si>
  <si>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</si>
  <si>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</si>
  <si>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</si>
  <si>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</si>
  <si>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</si>
  <si>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</si>
  <si>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</si>
  <si>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</si>
  <si>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</si>
  <si>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</si>
  <si>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</si>
  <si>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</si>
  <si>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</si>
  <si>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</si>
  <si>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</si>
  <si>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</si>
  <si>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</si>
  <si>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</si>
  <si>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</si>
  <si>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</si>
  <si>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</si>
  <si>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</si>
  <si>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</si>
  <si>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</si>
  <si>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</si>
  <si>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</si>
  <si>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</si>
  <si>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</si>
  <si>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</si>
  <si>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</si>
  <si>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</si>
  <si>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</si>
  <si>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</si>
  <si>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</si>
  <si>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</si>
  <si>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</si>
  <si>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</si>
  <si>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</si>
  <si>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</si>
  <si>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</si>
  <si>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</si>
  <si>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</si>
  <si>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</si>
  <si>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</si>
  <si>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</si>
  <si>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</si>
  <si>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</si>
  <si>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</si>
  <si>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</si>
  <si>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</si>
  <si>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</si>
  <si>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</si>
  <si>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</si>
  <si>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</si>
  <si>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</si>
  <si>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</si>
  <si>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</si>
  <si>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</si>
  <si>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</si>
  <si>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</si>
  <si>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</si>
  <si>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</si>
  <si>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</si>
  <si>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</si>
  <si>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</si>
  <si>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</si>
  <si>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</si>
  <si>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</si>
  <si>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</si>
  <si>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</si>
  <si>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</si>
  <si>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</si>
  <si>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</si>
  <si>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</si>
  <si>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</si>
  <si>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</si>
  <si>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</si>
  <si>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</si>
  <si>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</si>
  <si>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</si>
  <si>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</si>
  <si>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</si>
  <si>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</si>
  <si>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</si>
  <si>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</si>
  <si>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</si>
  <si>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</si>
  <si>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</si>
  <si>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</si>
  <si>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</si>
  <si>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</si>
  <si>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</si>
  <si>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</si>
  <si>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</si>
  <si>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</si>
  <si>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</si>
  <si>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</si>
  <si>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</si>
  <si>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</si>
  <si>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</si>
  <si>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</si>
  <si>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</si>
  <si>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</si>
  <si>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</si>
  <si>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</si>
  <si>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</si>
  <si>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</si>
  <si>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</si>
  <si>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</si>
  <si>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</si>
  <si>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</si>
  <si>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</si>
  <si>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</si>
  <si>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</si>
  <si>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</si>
  <si>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</si>
  <si>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</si>
  <si>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</si>
  <si>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</si>
  <si>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</si>
  <si>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</si>
  <si>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</si>
  <si>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</si>
  <si>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</si>
  <si>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</si>
  <si>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</si>
  <si>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</si>
  <si>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</si>
  <si>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</si>
  <si>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</si>
  <si>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</si>
  <si>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</si>
  <si>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</si>
  <si>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</si>
  <si>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</si>
  <si>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</si>
  <si>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</si>
  <si>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</si>
  <si>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</si>
  <si>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</si>
  <si>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</si>
  <si>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</si>
  <si>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</si>
  <si>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</si>
  <si>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</si>
  <si>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</si>
  <si>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</si>
  <si>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</si>
  <si>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</si>
  <si>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</si>
  <si>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</si>
  <si>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</si>
  <si>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</si>
  <si>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</si>
  <si>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</si>
  <si>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</si>
  <si>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</si>
  <si>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</si>
  <si>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</si>
  <si>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</si>
  <si>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</si>
  <si>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</si>
  <si>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</si>
  <si>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</si>
  <si>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</si>
  <si>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</si>
  <si>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</si>
  <si>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</si>
  <si>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</si>
  <si>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</si>
  <si>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</si>
  <si>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</si>
  <si>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</si>
  <si>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</si>
  <si>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</si>
  <si>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</si>
  <si>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</si>
  <si>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</si>
  <si>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</si>
  <si>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</si>
  <si>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</si>
  <si>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</si>
  <si>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</si>
  <si>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</si>
  <si>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</si>
  <si>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</si>
  <si>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</si>
  <si>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</si>
  <si>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</si>
  <si>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</si>
  <si>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</si>
  <si>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</si>
  <si>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</si>
  <si>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</si>
  <si>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</si>
  <si>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</si>
  <si>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</si>
  <si>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</si>
  <si>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</si>
  <si>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</si>
  <si>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</si>
  <si>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</si>
  <si>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</si>
  <si>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</si>
  <si>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</si>
  <si>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</si>
  <si>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</si>
  <si>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</si>
  <si>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</si>
  <si>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</si>
  <si>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</si>
  <si>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</si>
  <si>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</si>
  <si>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</si>
  <si>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</si>
  <si>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</si>
  <si>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</si>
  <si>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</si>
  <si>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</si>
  <si>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</si>
  <si>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</si>
  <si>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</si>
  <si>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</si>
  <si>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</si>
  <si>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</si>
  <si>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</si>
  <si>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</si>
  <si>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</si>
  <si>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</si>
  <si>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</si>
  <si>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</si>
  <si>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</si>
  <si>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</si>
  <si>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</si>
  <si>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</si>
  <si>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</si>
  <si>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</si>
  <si>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</si>
  <si>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</si>
  <si>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</si>
  <si>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</si>
  <si>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</si>
  <si>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</si>
  <si>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</si>
  <si>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</si>
  <si>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</si>
  <si>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</si>
  <si>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</si>
  <si>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</si>
  <si>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</si>
  <si>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</si>
  <si>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</si>
  <si>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</si>
  <si>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</si>
  <si>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</si>
  <si>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</si>
  <si>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</si>
  <si>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</si>
  <si>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</si>
  <si>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</si>
  <si>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</si>
  <si>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</si>
  <si>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</si>
  <si>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</si>
  <si>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</si>
  <si>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</si>
  <si>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</si>
  <si>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</si>
  <si>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</si>
  <si>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</si>
  <si>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</si>
  <si>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</si>
  <si>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</si>
  <si>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</si>
  <si>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</si>
  <si>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</si>
  <si>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</si>
  <si>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</si>
  <si>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</si>
  <si>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</si>
  <si>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</si>
  <si>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</si>
  <si>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</si>
  <si>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</si>
  <si>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</si>
  <si>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</si>
  <si>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</si>
  <si>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</si>
  <si>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</si>
  <si>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</si>
  <si>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</si>
  <si>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</si>
  <si>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</si>
  <si>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</si>
  <si>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</si>
  <si>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</si>
  <si>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</si>
  <si>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</si>
  <si>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</si>
  <si>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</si>
  <si>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</si>
  <si>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</si>
  <si>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</si>
  <si>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</si>
  <si>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</si>
  <si>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</si>
  <si>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</si>
  <si>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</si>
  <si>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</si>
  <si>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</si>
  <si>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</si>
  <si>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</si>
  <si>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</si>
  <si>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</si>
  <si>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</si>
  <si>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</si>
  <si>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</si>
  <si>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</si>
  <si>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</si>
  <si>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</si>
  <si>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</si>
  <si>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</si>
  <si>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</si>
  <si>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</si>
  <si>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</si>
  <si>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</si>
  <si>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</si>
  <si>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</si>
  <si>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</si>
  <si>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</si>
  <si>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</si>
  <si>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</si>
  <si>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</si>
  <si>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</si>
  <si>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</si>
  <si>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</si>
  <si>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</si>
  <si>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</si>
  <si>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</si>
  <si>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</si>
  <si>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</si>
  <si>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</si>
  <si>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</si>
  <si>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</si>
  <si>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</si>
  <si>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</si>
  <si>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</si>
  <si>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</si>
  <si>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</si>
  <si>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</si>
  <si>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</si>
  <si>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</si>
  <si>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</si>
  <si>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</si>
  <si>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</si>
  <si>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</si>
  <si>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</si>
  <si>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</si>
  <si>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</si>
  <si>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</si>
  <si>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</si>
  <si>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</si>
  <si>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</si>
  <si>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</si>
  <si>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</si>
  <si>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</si>
  <si>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</si>
  <si>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</si>
  <si>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</si>
  <si>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</si>
  <si>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</si>
  <si>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</si>
  <si>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</si>
  <si>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</si>
  <si>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</si>
  <si>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</si>
  <si>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</si>
  <si>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</si>
  <si>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</si>
  <si>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</si>
  <si>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</si>
  <si>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</si>
  <si>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</si>
  <si>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</si>
  <si>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</si>
  <si>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</si>
  <si>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</si>
  <si>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</si>
  <si>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</si>
  <si>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</si>
  <si>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</si>
  <si>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</si>
  <si>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</si>
  <si>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</si>
  <si>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</si>
  <si>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</si>
  <si>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</si>
  <si>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</si>
  <si>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</si>
  <si>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</si>
  <si>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</si>
  <si>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</si>
  <si>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</si>
  <si>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</si>
  <si>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</si>
  <si>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</si>
  <si>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</si>
  <si>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</si>
  <si>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</si>
  <si>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</si>
  <si>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</si>
  <si>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</si>
  <si>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</si>
  <si>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</si>
  <si>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</si>
  <si>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</si>
  <si>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</si>
  <si>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</si>
  <si>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</si>
  <si>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</si>
  <si>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</si>
  <si>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</si>
  <si>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</si>
  <si>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</si>
  <si>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</si>
  <si>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</si>
  <si>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</si>
  <si>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</si>
  <si>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</si>
  <si>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</si>
  <si>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</si>
  <si>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</si>
  <si>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</si>
  <si>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</si>
  <si>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</si>
  <si>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</si>
  <si>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</si>
  <si>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</si>
  <si>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</si>
  <si>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</si>
  <si>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</si>
  <si>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</si>
  <si>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</si>
  <si>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</si>
  <si>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</si>
  <si>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</si>
  <si>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</si>
  <si>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</si>
  <si>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</si>
  <si>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</si>
  <si>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</si>
  <si>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</si>
  <si>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</si>
  <si>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</si>
  <si>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</si>
  <si>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</si>
  <si>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</si>
  <si>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</si>
  <si>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</si>
  <si>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</si>
  <si>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</si>
  <si>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</si>
  <si>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</si>
  <si>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</si>
  <si>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</si>
  <si>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</si>
  <si>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</si>
  <si>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</si>
  <si>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</si>
  <si>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</si>
  <si>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</si>
  <si>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</si>
  <si>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</si>
  <si>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</si>
  <si>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</si>
  <si>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</si>
  <si>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</si>
  <si>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</si>
  <si>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</si>
  <si>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</si>
  <si>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</si>
  <si>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</si>
  <si>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</si>
  <si>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</si>
  <si>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</si>
  <si>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</si>
  <si>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</si>
  <si>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</si>
  <si>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</si>
  <si>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</si>
  <si>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</si>
  <si>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</si>
  <si>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</si>
  <si>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</si>
  <si>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</si>
  <si>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</si>
  <si>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</si>
  <si>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</si>
  <si>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</si>
  <si>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</si>
  <si>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</si>
  <si>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</si>
  <si>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</si>
  <si>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</si>
  <si>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</si>
  <si>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</si>
  <si>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</si>
  <si>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</si>
  <si>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</si>
  <si>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</si>
  <si>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</si>
  <si>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</si>
  <si>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</si>
  <si>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</si>
  <si>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</si>
  <si>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</si>
  <si>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</si>
  <si>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</si>
  <si>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</si>
  <si>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</si>
  <si>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</si>
  <si>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</si>
  <si>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</si>
  <si>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</si>
  <si>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</si>
  <si>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</si>
  <si>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</si>
  <si>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</si>
  <si>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</si>
  <si>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</si>
  <si>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</si>
  <si>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</si>
  <si>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</si>
  <si>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</si>
  <si>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</si>
  <si>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</si>
  <si>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</si>
  <si>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</si>
  <si>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</si>
  <si>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</si>
  <si>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</si>
  <si>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</si>
  <si>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</si>
  <si>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</si>
  <si>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</si>
  <si>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</si>
  <si>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</si>
  <si>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</si>
  <si>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</si>
  <si>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</si>
  <si>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</si>
  <si>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</si>
  <si>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</si>
  <si>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</si>
  <si>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</si>
  <si>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</si>
  <si>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</si>
  <si>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</si>
  <si>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</si>
  <si>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</si>
  <si>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</si>
  <si>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</si>
  <si>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</si>
  <si>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</si>
  <si>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</si>
  <si>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</si>
  <si>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</si>
  <si>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</si>
  <si>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</si>
  <si>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</si>
  <si>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</si>
  <si>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</si>
  <si>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</si>
  <si>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</si>
  <si>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</si>
  <si>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</si>
  <si>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</si>
  <si>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</si>
  <si>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</si>
  <si>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</si>
  <si>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</si>
  <si>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</si>
  <si>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</si>
  <si>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</si>
  <si>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</si>
  <si>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</si>
  <si>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</si>
  <si>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</si>
  <si>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</si>
  <si>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</si>
  <si>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</si>
  <si>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</si>
  <si>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</si>
  <si>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</si>
  <si>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</si>
  <si>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</si>
  <si>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</si>
  <si>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</si>
  <si>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</si>
  <si>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</si>
  <si>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</si>
  <si>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</si>
  <si>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</si>
  <si>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</si>
  <si>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</si>
  <si>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</si>
  <si>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</si>
  <si>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</si>
  <si>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</si>
  <si>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</si>
  <si>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</si>
  <si>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</si>
  <si>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</si>
  <si>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</si>
  <si>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</si>
  <si>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</si>
  <si>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</si>
  <si>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</si>
  <si>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</si>
  <si>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</si>
  <si>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</si>
  <si>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</si>
  <si>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</si>
  <si>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</si>
  <si>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</si>
  <si>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</si>
  <si>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</si>
  <si>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</si>
  <si>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</si>
  <si>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</si>
  <si>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</si>
  <si>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</si>
  <si>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</si>
  <si>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</si>
  <si>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</si>
  <si>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</si>
  <si>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</si>
  <si>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</si>
  <si>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</si>
  <si>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</si>
  <si>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</si>
  <si>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</si>
  <si>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</si>
  <si>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</si>
  <si>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</si>
  <si>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</si>
  <si>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</si>
  <si>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</si>
  <si>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</si>
  <si>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</si>
  <si>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</si>
  <si>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</si>
  <si>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</si>
  <si>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</si>
  <si>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</si>
  <si>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</si>
  <si>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</si>
  <si>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</si>
  <si>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</si>
  <si>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</si>
  <si>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</si>
  <si>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</si>
  <si>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</si>
  <si>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</si>
  <si>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</si>
  <si>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</si>
  <si>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</si>
  <si>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</si>
  <si>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</si>
  <si>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</si>
  <si>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</si>
  <si>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</si>
  <si>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</si>
  <si>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</si>
  <si>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</si>
  <si>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</si>
  <si>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</si>
  <si>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</si>
  <si>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</si>
  <si>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</si>
  <si>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</si>
  <si>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</si>
  <si>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</si>
  <si>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</si>
  <si>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</si>
  <si>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</si>
  <si>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</si>
  <si>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</si>
  <si>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</si>
  <si>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</si>
  <si>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</si>
  <si>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</si>
  <si>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</si>
  <si>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</si>
  <si>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</si>
  <si>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</si>
  <si>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</si>
  <si>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</si>
  <si>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</si>
  <si>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</si>
  <si>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</si>
  <si>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</si>
  <si>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</si>
  <si>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</si>
  <si>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</si>
  <si>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</si>
  <si>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</si>
  <si>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</si>
  <si>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</si>
  <si>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</si>
  <si>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</si>
  <si>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</si>
  <si>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</si>
  <si>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</si>
  <si>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</si>
  <si>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</si>
  <si>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</si>
  <si>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</si>
  <si>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</si>
  <si>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</si>
  <si>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</si>
  <si>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</si>
  <si>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</si>
  <si>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</si>
  <si>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</si>
  <si>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</si>
  <si>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</si>
  <si>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</si>
  <si>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</si>
  <si>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</si>
  <si>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</si>
  <si>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</si>
  <si>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</si>
  <si>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</si>
  <si>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</si>
  <si>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</si>
  <si>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</si>
  <si>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</si>
  <si>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</si>
  <si>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</si>
  <si>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</si>
  <si>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</si>
  <si>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</si>
  <si>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</si>
  <si>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</si>
  <si>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</si>
  <si>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</si>
  <si>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</si>
  <si>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</si>
  <si>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</si>
  <si>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</si>
  <si>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</si>
  <si>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</si>
  <si>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</si>
  <si>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</si>
  <si>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</si>
  <si>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</si>
  <si>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</si>
  <si>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</si>
  <si>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</si>
  <si>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</si>
  <si>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</si>
  <si>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</si>
  <si>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</si>
  <si>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</si>
  <si>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</si>
  <si>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</si>
  <si>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</si>
  <si>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</si>
  <si>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</si>
  <si>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</si>
  <si>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</si>
  <si>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</si>
  <si>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</si>
  <si>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</si>
  <si>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</si>
  <si>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</si>
  <si>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</si>
  <si>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</si>
  <si>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</si>
  <si>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</si>
  <si>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</si>
  <si>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</si>
  <si>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</si>
  <si>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</si>
  <si>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</si>
  <si>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</si>
  <si>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</si>
  <si>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</si>
  <si>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</si>
  <si>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</si>
  <si>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</si>
  <si>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</si>
  <si>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</si>
  <si>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</si>
  <si>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</si>
  <si>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</si>
  <si>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</si>
  <si>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</si>
  <si>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</si>
  <si>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</si>
  <si>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</si>
  <si>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</si>
  <si>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</si>
  <si>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</si>
  <si>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</si>
  <si>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</si>
  <si>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</si>
  <si>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</si>
  <si>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</si>
  <si>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</si>
  <si>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</si>
  <si>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</si>
  <si>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</si>
  <si>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</si>
  <si>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</si>
  <si>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</si>
  <si>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</si>
  <si>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</si>
  <si>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</si>
  <si>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</si>
  <si>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</si>
  <si>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</si>
  <si>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</si>
  <si>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</si>
  <si>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</si>
  <si>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</si>
  <si>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</si>
  <si>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</si>
  <si>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</si>
  <si>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</si>
  <si>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</si>
  <si>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</si>
  <si>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</si>
  <si>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</si>
  <si>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</si>
  <si>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</si>
  <si>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</si>
  <si>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</si>
  <si>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</si>
  <si>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</si>
  <si>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</si>
  <si>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</si>
  <si>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</si>
  <si>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</si>
  <si>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</si>
  <si>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</si>
  <si>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</si>
  <si>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</si>
  <si>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</si>
  <si>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</si>
  <si>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</si>
  <si>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</si>
  <si>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</si>
  <si>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</si>
  <si>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</si>
  <si>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</si>
  <si>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</si>
  <si>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</si>
  <si>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</si>
  <si>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</si>
  <si>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</si>
  <si>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</si>
  <si>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</si>
  <si>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</si>
  <si>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</si>
  <si>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</si>
  <si>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</si>
  <si>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</si>
  <si>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</si>
  <si>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</si>
  <si>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</si>
  <si>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</si>
  <si>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</si>
  <si>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</si>
  <si>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</si>
  <si>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</si>
  <si>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</si>
  <si>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</si>
  <si>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</si>
  <si>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</si>
  <si>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</si>
  <si>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</si>
  <si>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</si>
  <si>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</si>
  <si>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</si>
  <si>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</si>
  <si>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</si>
  <si>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</si>
  <si>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</si>
  <si>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</si>
  <si>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</si>
  <si>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</si>
  <si>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</si>
  <si>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</si>
  <si>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</si>
  <si>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</si>
  <si>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</si>
  <si>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</si>
  <si>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</si>
  <si>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</si>
  <si>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</si>
  <si>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</si>
  <si>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</si>
  <si>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</si>
  <si>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</si>
  <si>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</si>
  <si>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</si>
  <si>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</si>
  <si>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</si>
  <si>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</si>
  <si>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</si>
  <si>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</si>
  <si>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</si>
  <si>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</si>
  <si>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</si>
  <si>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</si>
  <si>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</si>
  <si>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</si>
  <si>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</si>
  <si>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</si>
  <si>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</si>
  <si>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</si>
  <si>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</si>
  <si>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</si>
  <si>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</si>
  <si>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</si>
  <si>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</si>
  <si>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</si>
  <si>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</si>
  <si>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</si>
  <si>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</si>
  <si>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</si>
  <si>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</si>
  <si>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</si>
  <si>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</si>
  <si>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</si>
  <si>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</si>
  <si>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</si>
  <si>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</si>
  <si>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</si>
  <si>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</si>
  <si>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</si>
  <si>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</si>
  <si>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</si>
  <si>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</si>
  <si>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</si>
  <si>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</si>
  <si>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</si>
  <si>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</si>
  <si>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</si>
  <si>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</si>
  <si>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</si>
  <si>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</si>
  <si>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</si>
  <si>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</si>
  <si>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</si>
  <si>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</si>
  <si>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</si>
  <si>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</si>
  <si>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</si>
  <si>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</si>
  <si>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</si>
  <si>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</si>
  <si>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</si>
  <si>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</si>
  <si>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</si>
  <si>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</si>
  <si>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</si>
  <si>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</si>
  <si>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</si>
  <si>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</si>
  <si>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</si>
  <si>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</si>
  <si>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</si>
  <si>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</si>
  <si>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</si>
  <si>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</si>
  <si>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</si>
  <si>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</si>
  <si>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</si>
  <si>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</si>
  <si>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</si>
  <si>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</si>
  <si>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</si>
  <si>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</si>
  <si>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</si>
  <si>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</si>
  <si>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</si>
  <si>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</si>
  <si>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</si>
  <si>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</si>
  <si>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</si>
  <si>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</si>
  <si>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</si>
  <si>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</si>
  <si>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</si>
  <si>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</si>
  <si>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</si>
  <si>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</si>
  <si>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</si>
  <si>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</si>
  <si>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</si>
  <si>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</si>
  <si>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</si>
  <si>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</si>
  <si>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</si>
  <si>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</si>
  <si>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</si>
  <si>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</si>
  <si>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</si>
  <si>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</si>
  <si>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</si>
  <si>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</si>
  <si>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</si>
  <si>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</si>
  <si>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</si>
  <si>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</si>
  <si>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</si>
  <si>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</si>
  <si>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</si>
  <si>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</si>
  <si>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</si>
  <si>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</si>
  <si>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</si>
  <si>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</si>
  <si>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</si>
  <si>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</si>
  <si>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</si>
  <si>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</si>
  <si>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</si>
  <si>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</si>
  <si>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</si>
  <si>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</si>
  <si>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</si>
  <si>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</si>
  <si>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</si>
  <si>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</si>
  <si>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</si>
  <si>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</si>
  <si>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</si>
  <si>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</si>
  <si>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</si>
  <si>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</si>
  <si>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</si>
  <si>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</si>
  <si>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</si>
  <si>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</si>
  <si>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</si>
  <si>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</si>
  <si>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</si>
  <si>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</si>
  <si>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</si>
  <si>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</si>
  <si>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</si>
  <si>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</si>
  <si>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</si>
  <si>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</si>
  <si>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</si>
  <si>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</si>
  <si>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</si>
  <si>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</si>
  <si>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</si>
  <si>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</si>
  <si>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</si>
  <si>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</si>
  <si>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</si>
  <si>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</si>
  <si>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</si>
  <si>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</si>
  <si>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</si>
  <si>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</si>
  <si>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</si>
  <si>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</si>
  <si>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</si>
  <si>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</si>
  <si>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</si>
  <si>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</si>
  <si>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</si>
  <si>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</si>
  <si>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</si>
  <si>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</si>
  <si>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</si>
  <si>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</si>
  <si>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</si>
  <si>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</si>
  <si>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</si>
  <si>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</si>
  <si>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</si>
  <si>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</si>
  <si>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</si>
  <si>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</si>
  <si>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</si>
  <si>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</si>
  <si>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</si>
  <si>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</si>
  <si>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</si>
  <si>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</si>
  <si>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</si>
  <si>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</si>
  <si>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</si>
  <si>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</si>
  <si>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</si>
  <si>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</si>
  <si>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</si>
  <si>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</si>
  <si>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</si>
  <si>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</si>
  <si>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</si>
  <si>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</si>
  <si>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</si>
  <si>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</si>
  <si>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</si>
  <si>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</si>
  <si>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</si>
  <si>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</si>
  <si>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</si>
  <si>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</si>
  <si>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</si>
  <si>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</si>
  <si>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</si>
  <si>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</si>
  <si>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</si>
  <si>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</si>
  <si>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</si>
  <si>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</si>
  <si>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</si>
  <si>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</si>
  <si>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</si>
  <si>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</si>
  <si>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</si>
  <si>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</si>
  <si>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</si>
  <si>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</si>
  <si>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</si>
  <si>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</si>
  <si>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</si>
  <si>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</si>
  <si>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</si>
  <si>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</si>
  <si>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</si>
  <si>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</si>
  <si>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</si>
  <si>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</si>
  <si>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</si>
  <si>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</si>
  <si>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</si>
  <si>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</si>
  <si>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</si>
  <si>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</si>
  <si>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</si>
  <si>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</si>
  <si>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</si>
  <si>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</si>
  <si>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</si>
  <si>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</si>
  <si>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</si>
  <si>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</si>
  <si>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</si>
  <si>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</si>
  <si>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</si>
  <si>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</si>
  <si>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</si>
  <si>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</si>
  <si>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</si>
  <si>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</si>
  <si>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</si>
  <si>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</si>
  <si>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</si>
  <si>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</si>
  <si>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</si>
  <si>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</si>
  <si>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</si>
  <si>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</si>
  <si>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</si>
  <si>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</si>
  <si>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</si>
  <si>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</si>
  <si>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</si>
  <si>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</si>
  <si>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</si>
  <si>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</si>
  <si>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</si>
  <si>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</si>
  <si>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</si>
  <si>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</si>
  <si>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</si>
  <si>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</si>
  <si>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</si>
  <si>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</si>
  <si>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</si>
  <si>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</si>
  <si>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</si>
  <si>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</si>
  <si>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</si>
  <si>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</si>
  <si>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</si>
  <si>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</si>
  <si>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</si>
  <si>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</si>
  <si>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</si>
  <si>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</si>
  <si>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</si>
  <si>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</si>
  <si>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</si>
  <si>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</si>
  <si>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</si>
  <si>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</si>
  <si>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</si>
  <si>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</si>
  <si>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</si>
  <si>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</si>
  <si>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</si>
  <si>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</si>
  <si>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</si>
  <si>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</si>
  <si>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</si>
  <si>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</si>
  <si>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</si>
  <si>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</si>
  <si>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</si>
  <si>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</si>
  <si>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</si>
  <si>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</si>
  <si>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</si>
  <si>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</si>
  <si>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</si>
  <si>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</si>
  <si>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</si>
  <si>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</si>
  <si>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</si>
  <si>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</si>
  <si>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</si>
  <si>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</si>
  <si>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</si>
  <si>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</si>
  <si>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</si>
  <si>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</si>
  <si>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</si>
  <si>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</si>
  <si>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</si>
  <si>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</si>
  <si>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</si>
  <si>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</si>
  <si>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</si>
  <si>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</si>
  <si>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</si>
  <si>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</si>
  <si>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</si>
  <si>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</si>
  <si>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</si>
  <si>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</si>
  <si>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</si>
  <si>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</si>
  <si>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</si>
  <si>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</si>
  <si>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</si>
  <si>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</si>
  <si>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</si>
  <si>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</si>
  <si>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</si>
  <si>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</si>
  <si>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</si>
  <si>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</si>
  <si>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</si>
  <si>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</si>
  <si>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</si>
  <si>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</si>
  <si>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</si>
  <si>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</si>
  <si>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</si>
  <si>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</si>
  <si>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</si>
  <si>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</si>
  <si>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</si>
  <si>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</si>
  <si>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</si>
  <si>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</si>
  <si>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</si>
  <si>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</si>
  <si>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</si>
  <si>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</si>
  <si>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</si>
  <si>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</si>
  <si>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</si>
  <si>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</si>
  <si>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</si>
  <si>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</si>
  <si>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</si>
  <si>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</si>
  <si>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</si>
  <si>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</si>
  <si>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</si>
  <si>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</si>
  <si>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</si>
  <si>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</si>
  <si>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</si>
  <si>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</si>
  <si>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</si>
  <si>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</si>
  <si>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</si>
  <si>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</si>
  <si>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</si>
  <si>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</si>
  <si>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</si>
  <si>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</si>
  <si>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</si>
  <si>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</si>
  <si>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</si>
  <si>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</si>
  <si>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</si>
  <si>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</si>
  <si>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</si>
  <si>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</si>
  <si>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</si>
  <si>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</si>
  <si>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</si>
  <si>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</si>
  <si>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</si>
  <si>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</si>
  <si>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</si>
  <si>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</si>
  <si>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</si>
  <si>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</si>
  <si>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</si>
  <si>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</si>
  <si>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</si>
  <si>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</si>
  <si>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</si>
  <si>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</si>
  <si>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</si>
  <si>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</si>
  <si>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</si>
  <si>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</si>
  <si>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</si>
  <si>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</si>
  <si>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</si>
  <si>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</si>
  <si>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</si>
  <si>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</si>
  <si>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</si>
  <si>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</si>
  <si>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</si>
  <si>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</si>
  <si>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</si>
  <si>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</si>
  <si>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</si>
  <si>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</si>
  <si>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</si>
  <si>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</si>
  <si>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</si>
  <si>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</si>
  <si>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</si>
  <si>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</si>
  <si>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</si>
  <si>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</si>
  <si>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</si>
  <si>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</si>
  <si>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</si>
  <si>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</si>
  <si>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</si>
  <si>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</si>
  <si>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</si>
  <si>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</si>
  <si>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</si>
  <si>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</si>
  <si>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</si>
  <si>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</si>
  <si>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</si>
  <si>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</si>
  <si>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</si>
  <si>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</si>
  <si>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</si>
  <si>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</si>
  <si>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</si>
  <si>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</si>
  <si>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</si>
  <si>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</si>
  <si>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</si>
  <si>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</si>
  <si>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</si>
  <si>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</si>
  <si>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</si>
  <si>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</si>
  <si>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</si>
  <si>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</si>
  <si>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</si>
  <si>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</si>
  <si>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</si>
  <si>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</si>
  <si>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</si>
  <si>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</si>
  <si>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</si>
  <si>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</si>
  <si>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</si>
  <si>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</si>
  <si>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</si>
  <si>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</si>
  <si>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</si>
  <si>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</si>
  <si>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</si>
  <si>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</si>
  <si>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</si>
  <si>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</si>
  <si>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</si>
  <si>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</si>
  <si>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</si>
  <si>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</si>
  <si>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</si>
  <si>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</si>
  <si>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</si>
  <si>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</si>
  <si>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</si>
  <si>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</si>
  <si>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</si>
  <si>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</si>
  <si>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</si>
  <si>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</si>
  <si>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</si>
  <si>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</si>
  <si>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</si>
  <si>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</si>
  <si>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</si>
  <si>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</si>
  <si>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</si>
  <si>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</si>
  <si>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</si>
  <si>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</si>
  <si>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</si>
  <si>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</si>
  <si>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</si>
  <si>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</si>
  <si>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</si>
  <si>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</si>
  <si>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</si>
  <si>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</si>
  <si>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</si>
  <si>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</si>
  <si>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</si>
  <si>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</si>
  <si>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</si>
  <si>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</si>
  <si>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</si>
  <si>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</si>
  <si>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</si>
  <si>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</si>
  <si>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</si>
  <si>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</si>
  <si>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</si>
  <si>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</si>
  <si>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</si>
  <si>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</si>
  <si>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</si>
  <si>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</si>
  <si>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</si>
  <si>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</si>
  <si>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</si>
  <si>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</si>
  <si>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</si>
  <si>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</si>
  <si>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</si>
  <si>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</si>
  <si>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</si>
  <si>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</si>
  <si>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</si>
  <si>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</si>
  <si>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</si>
  <si>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</si>
  <si>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</si>
  <si>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</si>
  <si>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</si>
  <si>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</si>
  <si>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</si>
  <si>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</si>
  <si>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</si>
  <si>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</si>
  <si>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</si>
  <si>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</si>
  <si>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</si>
  <si>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</si>
  <si>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</si>
  <si>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</si>
  <si>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</si>
  <si>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</si>
  <si>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</si>
  <si>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</si>
  <si>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</si>
  <si>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</si>
  <si>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</si>
  <si>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</si>
  <si>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</si>
  <si>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</si>
  <si>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</si>
  <si>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</si>
  <si>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</si>
  <si>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</si>
  <si>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</si>
  <si>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</si>
  <si>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</si>
  <si>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</si>
  <si>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</si>
  <si>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</si>
  <si>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</si>
  <si>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</si>
  <si>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</si>
  <si>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</si>
  <si>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</si>
  <si>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</si>
  <si>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</si>
  <si>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</si>
  <si>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</si>
  <si>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</si>
  <si>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</si>
  <si>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</si>
  <si>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</si>
  <si>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</si>
  <si>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</si>
  <si>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</si>
  <si>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</si>
  <si>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</si>
  <si>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</si>
  <si>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</si>
  <si>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</si>
  <si>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</si>
  <si>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</si>
  <si>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</si>
  <si>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</si>
  <si>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</si>
  <si>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</si>
  <si>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</si>
  <si>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</si>
  <si>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</si>
  <si>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</si>
  <si>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</si>
  <si>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</si>
  <si>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</si>
  <si>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</si>
  <si>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</si>
  <si>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</si>
  <si>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</si>
  <si>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</si>
  <si>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</si>
  <si>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</si>
  <si>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</si>
  <si>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</si>
  <si>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</si>
  <si>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</si>
  <si>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</si>
  <si>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</si>
  <si>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</si>
  <si>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</si>
  <si>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</si>
  <si>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</si>
  <si>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</si>
  <si>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</si>
  <si>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</si>
  <si>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</si>
  <si>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</si>
  <si>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</si>
  <si>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</si>
  <si>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</si>
  <si>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</si>
  <si>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</si>
  <si>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</si>
  <si>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</si>
  <si>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</si>
  <si>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</si>
  <si>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</si>
  <si>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</si>
  <si>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</si>
  <si>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</si>
  <si>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</si>
  <si>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</si>
  <si>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</si>
  <si>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</si>
  <si>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</si>
  <si>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</si>
  <si>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</si>
  <si>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</si>
  <si>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</si>
  <si>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</si>
  <si>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</si>
  <si>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</si>
  <si>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</si>
  <si>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</si>
  <si>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</si>
  <si>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</si>
  <si>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</si>
  <si>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</si>
  <si>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</si>
  <si>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</si>
  <si>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</si>
  <si>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</si>
  <si>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</si>
  <si>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</si>
  <si>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</si>
  <si>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</si>
  <si>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</si>
  <si>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</si>
  <si>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</si>
  <si>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</si>
  <si>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</si>
  <si>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</si>
  <si>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</si>
  <si>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</si>
  <si>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</si>
  <si>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</si>
  <si>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</si>
  <si>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</si>
  <si>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</si>
  <si>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</si>
  <si>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</si>
  <si>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</si>
  <si>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</si>
  <si>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</si>
  <si>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</si>
  <si>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</si>
  <si>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</si>
  <si>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</si>
  <si>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</si>
  <si>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</si>
  <si>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</si>
  <si>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</si>
  <si>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</si>
  <si>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</si>
  <si>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</si>
  <si>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</si>
  <si>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</si>
  <si>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</si>
  <si>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</si>
  <si>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</si>
  <si>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</si>
  <si>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</si>
  <si>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</si>
  <si>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</si>
  <si>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</si>
  <si>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</si>
  <si>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</si>
  <si>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</si>
  <si>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</si>
  <si>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</si>
  <si>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</si>
  <si>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</si>
  <si>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</si>
  <si>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</si>
  <si>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</si>
  <si>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</si>
  <si>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</si>
  <si>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</si>
  <si>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</si>
  <si>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</si>
  <si>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</si>
  <si>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</si>
  <si>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</si>
  <si>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</si>
  <si>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</si>
  <si>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</si>
  <si>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</si>
  <si>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</si>
  <si>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</si>
  <si>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</si>
  <si>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</si>
  <si>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</si>
  <si>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</si>
  <si>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</si>
  <si>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</si>
  <si>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</si>
  <si>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</si>
  <si>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</si>
  <si>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</si>
  <si>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</si>
  <si>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</si>
  <si>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</si>
  <si>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</si>
  <si>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</si>
  <si>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</si>
  <si>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</si>
  <si>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</si>
  <si>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</si>
  <si>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</si>
  <si>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</si>
  <si>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</si>
  <si>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</si>
  <si>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</si>
  <si>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</si>
  <si>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</si>
  <si>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</si>
  <si>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</si>
  <si>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</si>
  <si>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</si>
  <si>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</si>
  <si>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</si>
  <si>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</si>
  <si>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</si>
  <si>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</si>
  <si>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</si>
  <si>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</si>
  <si>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</si>
  <si>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</si>
  <si>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</si>
  <si>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</si>
  <si>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</si>
  <si>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</si>
  <si>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</si>
  <si>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</si>
  <si>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</si>
  <si>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</si>
  <si>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</si>
  <si>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</si>
  <si>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</si>
  <si>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</si>
  <si>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</si>
  <si>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</si>
  <si>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</si>
  <si>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</si>
  <si>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</si>
  <si>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</si>
  <si>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</si>
  <si>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</si>
  <si>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</si>
  <si>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</si>
  <si>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</si>
  <si>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</si>
  <si>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</si>
  <si>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</si>
  <si>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</si>
  <si>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</si>
  <si>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</si>
  <si>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</si>
  <si>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</si>
  <si>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</si>
  <si>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</si>
  <si>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</si>
  <si>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</si>
  <si>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</si>
  <si>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</si>
  <si>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</si>
  <si>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</si>
  <si>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</si>
  <si>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</si>
  <si>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</si>
  <si>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</si>
  <si>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</si>
  <si>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</si>
  <si>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</si>
  <si>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</si>
  <si>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</si>
  <si>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</si>
  <si>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</si>
  <si>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</si>
  <si>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</si>
  <si>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</si>
  <si>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</si>
  <si>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</si>
  <si>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</si>
  <si>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</si>
  <si>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</si>
  <si>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</si>
  <si>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</si>
  <si>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</si>
  <si>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</si>
  <si>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</si>
  <si>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</si>
  <si>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</si>
  <si>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</si>
  <si>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</si>
  <si>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</si>
  <si>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</si>
  <si>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</si>
  <si>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</si>
  <si>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</si>
  <si>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</si>
  <si>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</si>
  <si>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</si>
  <si>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</si>
  <si>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</si>
  <si>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</si>
  <si>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</si>
  <si>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</si>
  <si>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</si>
  <si>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</si>
  <si>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</si>
  <si>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</si>
  <si>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</si>
  <si>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</si>
  <si>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</si>
  <si>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</si>
  <si>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</si>
  <si>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</si>
  <si>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</si>
  <si>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</si>
  <si>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</si>
  <si>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</si>
  <si>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</si>
  <si>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</si>
  <si>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</si>
  <si>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</si>
  <si>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</si>
  <si>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</si>
  <si>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</si>
  <si>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</si>
  <si>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</si>
  <si>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</si>
  <si>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</si>
  <si>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</si>
  <si>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</si>
  <si>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</si>
  <si>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</si>
  <si>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</si>
  <si>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</si>
  <si>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</si>
  <si>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</si>
  <si>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</si>
  <si>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</si>
  <si>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</si>
  <si>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</si>
  <si>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</si>
  <si>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</si>
  <si>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</si>
  <si>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</si>
  <si>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</si>
  <si>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</si>
  <si>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</si>
  <si>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</si>
  <si>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</si>
  <si>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</si>
  <si>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</si>
  <si>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</si>
  <si>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</si>
  <si>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</si>
  <si>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</si>
  <si>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</si>
  <si>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</si>
  <si>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</si>
  <si>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</si>
  <si>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</si>
  <si>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</si>
  <si>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</si>
  <si>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</si>
  <si>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</si>
  <si>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</si>
  <si>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</si>
  <si>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</si>
  <si>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</si>
  <si>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</si>
  <si>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</si>
  <si>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</si>
  <si>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</si>
  <si>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</si>
  <si>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</si>
  <si>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</si>
  <si>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</si>
  <si>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</si>
  <si>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</si>
  <si>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</si>
  <si>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</si>
  <si>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</si>
  <si>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</si>
  <si>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</si>
  <si>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</si>
  <si>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</si>
  <si>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</si>
  <si>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</si>
  <si>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</si>
  <si>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</si>
  <si>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</si>
  <si>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</si>
  <si>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</si>
  <si>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</si>
  <si>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</si>
  <si>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</si>
  <si>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</si>
  <si>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</si>
  <si>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</si>
  <si>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</si>
  <si>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</si>
  <si>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</si>
  <si>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</si>
  <si>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</si>
  <si>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</si>
  <si>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</si>
  <si>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</si>
  <si>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</si>
  <si>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</si>
  <si>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</si>
  <si>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</si>
  <si>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</si>
  <si>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</si>
  <si>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</si>
  <si>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</si>
  <si>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</si>
  <si>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</si>
  <si>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</si>
  <si>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</si>
  <si>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</si>
  <si>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</si>
  <si>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basebal - bežné transfery</t>
  </si>
  <si>
    <t>201801B</t>
  </si>
  <si>
    <t>B0012018</t>
  </si>
  <si>
    <t>Vedenie konta - banka</t>
  </si>
  <si>
    <t>31320155</t>
  </si>
  <si>
    <t>VÚB banka, a.s.</t>
  </si>
  <si>
    <t>218001</t>
  </si>
  <si>
    <t>2020180010</t>
  </si>
  <si>
    <t>01.02.2018</t>
  </si>
  <si>
    <t>Prenájom kancelárskych priestorov za 1/2018</t>
  </si>
  <si>
    <t>35862289</t>
  </si>
  <si>
    <t>DOM ŠPORTU s.r.o.prevádzka Junácka č.6</t>
  </si>
  <si>
    <t>218002</t>
  </si>
  <si>
    <t>181404</t>
  </si>
  <si>
    <t>Účtovnícke služby podľa zmluvy za 1/2018</t>
  </si>
  <si>
    <t>Eleonóra Hudecová</t>
  </si>
  <si>
    <t>218003</t>
  </si>
  <si>
    <t>110183201802</t>
  </si>
  <si>
    <t>Poplatok za účasť a organizáciu na ME U12,15,23</t>
  </si>
  <si>
    <t>Confederation of European Baseball</t>
  </si>
  <si>
    <t>218004</t>
  </si>
  <si>
    <t>110183201801</t>
  </si>
  <si>
    <t>Členský poplatok 2018 do CEB</t>
  </si>
  <si>
    <t>218005</t>
  </si>
  <si>
    <t>201801</t>
  </si>
  <si>
    <t>Práca pre SBF podľa Zmluvy za 1/2018</t>
  </si>
  <si>
    <t>Bunta František</t>
  </si>
  <si>
    <t>218006</t>
  </si>
  <si>
    <t>0012018</t>
  </si>
  <si>
    <t>05.02.2018</t>
  </si>
  <si>
    <t>Trénerská činnosť CTM / Akadémia SBF/  1/2018</t>
  </si>
  <si>
    <t>50405152</t>
  </si>
  <si>
    <t>EIB s.r.o.</t>
  </si>
  <si>
    <t>218007</t>
  </si>
  <si>
    <t>20180014</t>
  </si>
  <si>
    <t>Membery modul UP BASIC 1Q 2018</t>
  </si>
  <si>
    <t>UnionSoft s.r.o.</t>
  </si>
  <si>
    <t>218008</t>
  </si>
  <si>
    <t>0032018</t>
  </si>
  <si>
    <t>06.02.2018</t>
  </si>
  <si>
    <t>web administrácia-slavakiabaseball.com,Facebook SBF a Instagram SBF,propagácia-reklama</t>
  </si>
  <si>
    <t>51060124</t>
  </si>
  <si>
    <t>Codetown, s.r.o.</t>
  </si>
  <si>
    <t>218009</t>
  </si>
  <si>
    <t>212018</t>
  </si>
  <si>
    <t>08.02.2018</t>
  </si>
  <si>
    <t>Turnaj mládeže,19.-22.4.2018,Praha/CZ-štartovné</t>
  </si>
  <si>
    <t>EAGLES Praha z.s.</t>
  </si>
  <si>
    <t>218010</t>
  </si>
  <si>
    <t>CTM Martin</t>
  </si>
  <si>
    <t>218011</t>
  </si>
  <si>
    <t>2020180051</t>
  </si>
  <si>
    <t>20.02.2018</t>
  </si>
  <si>
    <t>Prenájom kancelárskych priestorov za 2/2018</t>
  </si>
  <si>
    <t>218012</t>
  </si>
  <si>
    <t>181407</t>
  </si>
  <si>
    <t>28.02.2018</t>
  </si>
  <si>
    <t>Účtovnícke služby podľa zmluvy za 2/2018</t>
  </si>
  <si>
    <t>218013</t>
  </si>
  <si>
    <t>7042018</t>
  </si>
  <si>
    <t>Prenájom telocvične UTM za obdobie 27.1.-24.2.2018</t>
  </si>
  <si>
    <t>00162400</t>
  </si>
  <si>
    <t>Stredná odborná škola Jozefa Čabelku, Bernolákova 383/10, Holíč</t>
  </si>
  <si>
    <t>218014</t>
  </si>
  <si>
    <t>6032018</t>
  </si>
  <si>
    <t>Prenájom telocvične UTM -energie za obdobie 27.1.-24.2.2018</t>
  </si>
  <si>
    <t>218015</t>
  </si>
  <si>
    <t>6022018</t>
  </si>
  <si>
    <t>Loptičky WILSON A1030-240 ks</t>
  </si>
  <si>
    <t>BaseballOutlet Piotr Paskudzki</t>
  </si>
  <si>
    <t>28.02.2019</t>
  </si>
  <si>
    <t>218016</t>
  </si>
  <si>
    <t>2018267167</t>
  </si>
  <si>
    <t>Členský poplatok svetovej Federácii 2018</t>
  </si>
  <si>
    <t>World Baseball Softball Confederation</t>
  </si>
  <si>
    <t>18ID05</t>
  </si>
  <si>
    <t>201802191</t>
  </si>
  <si>
    <t>Pracovná cesta   stravné                          Názov akcie: Prípravný turnaj U23, CTM         Miesto: Ostrava, Česká republika          Termín: 19 - 21 .1.2018                                    Počet osôb: 26 (hráči a realizačné družstvo)</t>
  </si>
  <si>
    <t>201802192</t>
  </si>
  <si>
    <t>Pracovná cesta     cestovné                        Názov akcie: Prípravný turnaj U23, CTM         Miesto: Ostrava, Česká republika          Termín: 19 - 21 .1.2018                                    Počet osôb: 26 (hráči a realizačné družstvo)</t>
  </si>
  <si>
    <t>18ID01</t>
  </si>
  <si>
    <t>201802193</t>
  </si>
  <si>
    <t>ZŠ Podzáhradná, zmluva o prenájme nebytových priestorov, telocvična BK Apollo Bratislava, CTM</t>
  </si>
  <si>
    <t>ZŠ Podzáhradná</t>
  </si>
  <si>
    <t>201802194</t>
  </si>
  <si>
    <t>Pracovná cesta     cestovné                        Názov akcie: Sústredenia žiaci U12        Miesto: Holíč, Česká republika              Termín: 16.2, 24.2.1.2018                                    Preplatenie cestovného trénera reprezentácie</t>
  </si>
  <si>
    <t>Roman Meško</t>
  </si>
  <si>
    <t>18ID04</t>
  </si>
  <si>
    <t>201802195</t>
  </si>
  <si>
    <t>Pracovná cesta     cestovné                        Názov akcie: Stretnutie so zástupcami ČBA        Miesto:Praha, Česká republika              Termín: 31.1.2018                                    Preplatenie cestovných nákladov na vlak</t>
  </si>
  <si>
    <t>35914939</t>
  </si>
  <si>
    <t>Železničná spoločnosť</t>
  </si>
  <si>
    <t>18ID06</t>
  </si>
  <si>
    <t>201802196</t>
  </si>
  <si>
    <t>Pracovná cesta     cestovné, diéty                Názov akcie:  Medzinárodný kongres CEB       Miesto: Paríž, Francúzko                      Termín: 8 - 11.2.2018                              Preplatenie cestovných nákladov a diét účastníkov, 2 osoby</t>
  </si>
  <si>
    <t>35821019</t>
  </si>
  <si>
    <t>Slovak Lines, Dušan Noga, František Bunta</t>
  </si>
  <si>
    <t>B0022018</t>
  </si>
  <si>
    <t>201802B</t>
  </si>
  <si>
    <t>Bankové poplatky</t>
  </si>
  <si>
    <t>218017</t>
  </si>
  <si>
    <t>0042018</t>
  </si>
  <si>
    <t>01.03.2018</t>
  </si>
  <si>
    <t>Trénerská činnosť CTM / Akadémia SBF/  2/2018</t>
  </si>
  <si>
    <t>218018</t>
  </si>
  <si>
    <t>201802</t>
  </si>
  <si>
    <t>Práca pre SBF podľa Zmluvy za 2/2018</t>
  </si>
  <si>
    <t>218019</t>
  </si>
  <si>
    <t>0117594382</t>
  </si>
  <si>
    <t>mobil za obdobie 24.2.-23.3.2018</t>
  </si>
  <si>
    <t>35697270</t>
  </si>
  <si>
    <t>Orange Slovensko, a.s.</t>
  </si>
  <si>
    <t>218020</t>
  </si>
  <si>
    <t>2020180100</t>
  </si>
  <si>
    <t>09.03.2018</t>
  </si>
  <si>
    <t>Prenájom kancelárskych priestorov za 3/2018</t>
  </si>
  <si>
    <t>218021</t>
  </si>
  <si>
    <t>0052018</t>
  </si>
  <si>
    <t>Šiltovky pre štátnu reprezentáciu a rozhodcov 70ks</t>
  </si>
  <si>
    <t>218022</t>
  </si>
  <si>
    <t>16.03.2018</t>
  </si>
  <si>
    <t>webové sídlo 2/2018</t>
  </si>
  <si>
    <t>218023</t>
  </si>
  <si>
    <t>0072018</t>
  </si>
  <si>
    <t>19.03.2018</t>
  </si>
  <si>
    <t>218024</t>
  </si>
  <si>
    <t>28.03.2018</t>
  </si>
  <si>
    <t>mobil k 24.3.-25.4.2018</t>
  </si>
  <si>
    <t>218025</t>
  </si>
  <si>
    <t>181416</t>
  </si>
  <si>
    <t>29.03.2018</t>
  </si>
  <si>
    <t>Účtovnícke služby podľa zmluvy za 3/2018</t>
  </si>
  <si>
    <t>B0032018</t>
  </si>
  <si>
    <t>201803B</t>
  </si>
  <si>
    <t>05.03.2018</t>
  </si>
  <si>
    <t>INVOICE N 2018267/167-WBSC MEMBERSH IP FEES 2018/BASEBALL/popl.banke</t>
  </si>
  <si>
    <t>14.03.2018</t>
  </si>
  <si>
    <t>Popl. za hotovostny vyber</t>
  </si>
  <si>
    <t>22.03.2018</t>
  </si>
  <si>
    <t>Poplatky za platby nad ramec konta</t>
  </si>
  <si>
    <t>4180389</t>
  </si>
  <si>
    <t>218026</t>
  </si>
  <si>
    <t>03.04.2018</t>
  </si>
  <si>
    <t>webhostingové služby 4/2018</t>
  </si>
  <si>
    <t>35713003</t>
  </si>
  <si>
    <t>ui 42 spol.s.r.o.</t>
  </si>
  <si>
    <t>201803</t>
  </si>
  <si>
    <t>218027</t>
  </si>
  <si>
    <t>Práca pre SBF podľa Zmluvy za 3/2018</t>
  </si>
  <si>
    <t>0082018</t>
  </si>
  <si>
    <t>218028</t>
  </si>
  <si>
    <t>Trénerská činnosť CTM / Akadémia SBF/  3/2018</t>
  </si>
  <si>
    <t>218029</t>
  </si>
  <si>
    <t>13.04.2018</t>
  </si>
  <si>
    <t>webové sídlo 3/2018</t>
  </si>
  <si>
    <t>2020180146</t>
  </si>
  <si>
    <t>218030</t>
  </si>
  <si>
    <t>Prenájom kancelárskych priestorov za 4/2018</t>
  </si>
  <si>
    <t>0102018</t>
  </si>
  <si>
    <t>218031</t>
  </si>
  <si>
    <t>25.04.2018</t>
  </si>
  <si>
    <t>Mikiny pre športovcov 50ks</t>
  </si>
  <si>
    <t>218032</t>
  </si>
  <si>
    <t>27.04.2018</t>
  </si>
  <si>
    <t xml:space="preserve">mobil k 25.4.2018 </t>
  </si>
  <si>
    <t>18ID07</t>
  </si>
  <si>
    <t>20180411</t>
  </si>
  <si>
    <t>Pracovná cesta     cestovné                        Názov akcie: Medzinárodný turnaj Pony, CTM         Miesto: Praha, Česká republika            Termín: 18 - 22 .4.2018                                    Počet osôb: 17 (hráči a realizačné družstvo)</t>
  </si>
  <si>
    <t>28333187</t>
  </si>
  <si>
    <t>Regiojet</t>
  </si>
  <si>
    <t>18ID19</t>
  </si>
  <si>
    <t>20182004</t>
  </si>
  <si>
    <t>60445190</t>
  </si>
  <si>
    <t>18ID24</t>
  </si>
  <si>
    <t>CTMTT01</t>
  </si>
  <si>
    <t>CTM Trnava, zmluva prvý štvťrok, nájomná zmluva telocvičňe, školenie trénerov CTM</t>
  </si>
  <si>
    <t>36088986</t>
  </si>
  <si>
    <t>BK Angels Trnava</t>
  </si>
  <si>
    <t>18ID25</t>
  </si>
  <si>
    <t>CTMBA01</t>
  </si>
  <si>
    <t>CTM Bratislava, zmluva, prvý štvťrok, Prenájom priestorov 1-3/2018</t>
  </si>
  <si>
    <t>31750729</t>
  </si>
  <si>
    <t>BK Apollo Bratislava</t>
  </si>
  <si>
    <t>18ID13</t>
  </si>
  <si>
    <t>20180420</t>
  </si>
  <si>
    <t>Medicimbal, športové náčinie</t>
  </si>
  <si>
    <t>47658827</t>
  </si>
  <si>
    <t>Decathlon SK s r.o.</t>
  </si>
  <si>
    <t>18ID11</t>
  </si>
  <si>
    <t>20180413</t>
  </si>
  <si>
    <t xml:space="preserve">Pracovná cesta     cestovné                        Názov akcie: Školenie Akadémie SBF         Miesto: Košice                                        Termín: 9 - 11 .3.2018                                    Počet osôb: 5 </t>
  </si>
  <si>
    <t>Bunta František, Martin Brunegraf</t>
  </si>
  <si>
    <t>18ID23</t>
  </si>
  <si>
    <t>20180426</t>
  </si>
  <si>
    <t>Školenie rozhodcov príprava Majstrovstiev Európy U23, rokovania</t>
  </si>
  <si>
    <t>Bunta František, Dušan Noga</t>
  </si>
  <si>
    <t>18ID12</t>
  </si>
  <si>
    <t>DP 20180413</t>
  </si>
  <si>
    <t>Parkovné počas zasadnutia Dunajského pohára, Hotel Senec</t>
  </si>
  <si>
    <t>18ID14</t>
  </si>
  <si>
    <t>Dialničné známky SVK, AUT ročné</t>
  </si>
  <si>
    <t>18ID08</t>
  </si>
  <si>
    <t>ME žiakov, Budapešť, Maďarsko, ubytovanie uhradenie 50 percent uybtovania</t>
  </si>
  <si>
    <t>Óbuda Brick Factory</t>
  </si>
  <si>
    <t>18ID20</t>
  </si>
  <si>
    <t>ME kontrola ihrísk, cestovné, parkovné Schwechaat, Rakúsko</t>
  </si>
  <si>
    <t xml:space="preserve">Pracovná cesta     cestovné, stravné                        Názov akcie: Rokovania SBF-ČBA,ABF         Miesto: Praha, ČR, Viedeň, Rakúsko                                      Termín: 22 - 24.4.2018                                    Počet osôb: 5 </t>
  </si>
  <si>
    <t>18ID10</t>
  </si>
  <si>
    <t>Pracovná cesta     cestovné, stravné                        Názov akcie: Prípravné zápasy muži         Miesto: Praha, ČR                                     Termín:29 - 31.3.2018                               Počet osôb: 20 a realizačný tím</t>
  </si>
  <si>
    <t>18ID22</t>
  </si>
  <si>
    <t>Pracovná cesta     cestovné                        Názov akcie: Dunajský pohár                  Miesto: Wienner Neustadt, AUT                                    Termín: 1.5.2018                                        Počet osôb: 20 a realizačný tím</t>
  </si>
  <si>
    <t>18ID16</t>
  </si>
  <si>
    <t>SBF20180420</t>
  </si>
  <si>
    <t>Kancelárske potreby, kancelária SBF</t>
  </si>
  <si>
    <t>60193034</t>
  </si>
  <si>
    <t>Koh-I- Noor</t>
  </si>
  <si>
    <t>18ID15</t>
  </si>
  <si>
    <t>SPR20180420</t>
  </si>
  <si>
    <t>Cestovné Radovan Nespala, zasadnutie SPR, Plénum SBF</t>
  </si>
  <si>
    <t>Radovan Nespala</t>
  </si>
  <si>
    <t>18ID17</t>
  </si>
  <si>
    <t>Poplatok za overenie podpisu, kancelária SBF</t>
  </si>
  <si>
    <t>31783686</t>
  </si>
  <si>
    <t>Judr. Eva Imrišková, notársky úrad</t>
  </si>
  <si>
    <t>18ID09</t>
  </si>
  <si>
    <t>KŠZ20180413</t>
  </si>
  <si>
    <t>Členský poplatok KŠZ - zmluva</t>
  </si>
  <si>
    <t>30813077</t>
  </si>
  <si>
    <t>B0042018</t>
  </si>
  <si>
    <t>201804</t>
  </si>
  <si>
    <t>Poplatky banke</t>
  </si>
  <si>
    <t>MZ01</t>
  </si>
  <si>
    <t>IN201801</t>
  </si>
  <si>
    <t xml:space="preserve">DOVP - hrubá mzda </t>
  </si>
  <si>
    <t>odvody soc.p.zamestnávateľ</t>
  </si>
  <si>
    <t>odvody ZP-zamestnávateľ</t>
  </si>
  <si>
    <t>DVOP-Hudecová Eleonóra</t>
  </si>
  <si>
    <t>218033</t>
  </si>
  <si>
    <t>02.05.2018</t>
  </si>
  <si>
    <t>Práca pre SBF podľa Zmluvy za 4/2018</t>
  </si>
  <si>
    <t>0112018</t>
  </si>
  <si>
    <t>218034</t>
  </si>
  <si>
    <t>03.05.2018</t>
  </si>
  <si>
    <t>Trénerská činnosť CTM / Akadémia SBF/ 4/2018</t>
  </si>
  <si>
    <t>20180072</t>
  </si>
  <si>
    <t>218035</t>
  </si>
  <si>
    <t>07.05.2018</t>
  </si>
  <si>
    <t>Memebery UP Basic 2Q/2018</t>
  </si>
  <si>
    <t>611201800004</t>
  </si>
  <si>
    <t>218036</t>
  </si>
  <si>
    <t>09.05.2018</t>
  </si>
  <si>
    <t>Školenie trénerov WBSC-Praha/CZ</t>
  </si>
  <si>
    <t>48548421</t>
  </si>
  <si>
    <t>Česká baseballová asociace</t>
  </si>
  <si>
    <t>82018</t>
  </si>
  <si>
    <t>218037</t>
  </si>
  <si>
    <t>10.05.2018</t>
  </si>
  <si>
    <t>Turnaj PONY LEAGUE 2018,Praha 19.-22.4.2018/strava športovcov</t>
  </si>
  <si>
    <t>Michal Řezáč</t>
  </si>
  <si>
    <t>2020180191</t>
  </si>
  <si>
    <t>218038</t>
  </si>
  <si>
    <t>18.05.2018</t>
  </si>
  <si>
    <t>Prenájom kancelárskych priestorov za 5/2018</t>
  </si>
  <si>
    <t>0092018</t>
  </si>
  <si>
    <t>218039</t>
  </si>
  <si>
    <t>21.05.2018</t>
  </si>
  <si>
    <t>webové sídlo 4/2018</t>
  </si>
  <si>
    <t>218040</t>
  </si>
  <si>
    <t>29.05.2018</t>
  </si>
  <si>
    <t>mobil za obdobie 24.5.-23.6.2018</t>
  </si>
  <si>
    <t>MZ201804</t>
  </si>
  <si>
    <t>MZ02</t>
  </si>
  <si>
    <t>Účtovnícke služby</t>
  </si>
  <si>
    <t>DOVP - Hudecová Eleonóra</t>
  </si>
  <si>
    <t>Účtovnícke služby sociálne</t>
  </si>
  <si>
    <t>Účtovnícke služby zdravotné</t>
  </si>
  <si>
    <t>B0052018</t>
  </si>
  <si>
    <t>04.05.2018</t>
  </si>
  <si>
    <t>Poplatky banke / zahraničná platba</t>
  </si>
  <si>
    <t>30.05.2018</t>
  </si>
  <si>
    <t>31.05.2018</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</si>
</sst>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41">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49" fontId="1" fillId="3" borderId="0" xfId="0" applyNumberFormat="1" applyFont="1" applyFill="1" applyBorder="1" applyAlignment="1" applyProtection="1">
      <alignment horizontal="left" vertical="top" wrapText="1"/>
      <protection locked="0"/>
    </xf>
    <xf numFmtId="1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166"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0" fontId="37" fillId="0" borderId="0" xfId="0" applyFont="1" applyAlignment="1" applyProtection="1">
      <alignment horizontal="right" vertical="top" wrapText="1"/>
    </xf>
    <xf numFmtId="49" fontId="37" fillId="0" borderId="0" xfId="0" applyNumberFormat="1" applyFont="1" applyAlignment="1" applyProtection="1">
      <alignment horizontal="right" vertical="top" wrapText="1"/>
    </xf>
    <xf numFmtId="14" fontId="1" fillId="3" borderId="0" xfId="0" applyNumberFormat="1" applyFont="1" applyFill="1" applyBorder="1" applyAlignment="1" applyProtection="1">
      <alignment vertical="top"/>
      <protection locked="0"/>
    </xf>
    <xf numFmtId="14"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right" vertical="top"/>
    </xf>
    <xf numFmtId="4" fontId="1" fillId="11" borderId="0" xfId="0" applyNumberFormat="1" applyFont="1" applyFill="1" applyBorder="1" applyAlignment="1" applyProtection="1">
      <alignment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4" fontId="24" fillId="3" borderId="35" xfId="0" applyNumberFormat="1" applyFont="1" applyFill="1" applyBorder="1" applyProtection="1"/>
    <xf numFmtId="4" fontId="24" fillId="3" borderId="36"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05">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93" t="s">
        <v>610</v>
      </c>
      <c r="D1" s="293"/>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4" t="s">
        <v>611</v>
      </c>
      <c r="D19" s="295"/>
    </row>
    <row r="20" spans="1:4" ht="13.5" thickBot="1">
      <c r="C20" s="291">
        <v>1</v>
      </c>
      <c r="D20" s="292"/>
    </row>
    <row r="21" spans="1:4" ht="63.75">
      <c r="A21" s="35" t="s">
        <v>993</v>
      </c>
      <c r="C21" s="30">
        <v>0.65</v>
      </c>
      <c r="D21" s="31">
        <v>0.35</v>
      </c>
    </row>
    <row r="22" spans="1:4" ht="13.5" thickBot="1">
      <c r="C22" s="291">
        <v>1</v>
      </c>
      <c r="D22" s="292"/>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4" t="str">
        <f>Spolu!C3&amp;", "&amp;Spolu!C6</f>
        <v>Slovenská baseballová federácia, Junácka 6, Bratislava 3, 832 80</v>
      </c>
      <c r="B1" s="334"/>
      <c r="C1" s="33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5" t="s">
        <v>1050</v>
      </c>
      <c r="F3" s="336"/>
      <c r="N3" s="200" t="str">
        <f t="shared" si="0"/>
        <v>c - príspevok Slovenskému olympijskému výboru</v>
      </c>
      <c r="O3" s="200" t="s">
        <v>235</v>
      </c>
      <c r="P3" s="200" t="s">
        <v>1246</v>
      </c>
    </row>
    <row r="4" spans="1:16" ht="45.75" customHeight="1">
      <c r="E4" s="336"/>
      <c r="F4" s="33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7" t="s">
        <v>1051</v>
      </c>
      <c r="B12" s="337"/>
      <c r="C12" s="337"/>
      <c r="D12" s="201"/>
      <c r="E12" s="201"/>
      <c r="F12" s="204"/>
      <c r="G12" s="201"/>
    </row>
    <row r="13" spans="1:16" ht="45" customHeight="1">
      <c r="F13" s="204"/>
    </row>
    <row r="14" spans="1:16" ht="45" customHeight="1">
      <c r="A14" s="338"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8"/>
      <c r="C14" s="338"/>
      <c r="F14" s="204"/>
    </row>
    <row r="15" spans="1:16" ht="32.1" customHeight="1">
      <c r="A15" s="202" t="s">
        <v>1032</v>
      </c>
      <c r="B15" s="339"/>
      <c r="C15" s="340"/>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33" t="s">
        <v>1053</v>
      </c>
      <c r="C22" s="333"/>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4" t="str">
        <f>Spolu!C3&amp;", "&amp;Spolu!C6</f>
        <v>Slovenská baseballová federácia, Junácka 6, Bratislava 3, 832 80</v>
      </c>
      <c r="B1" s="334"/>
      <c r="C1" s="33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5" t="s">
        <v>1050</v>
      </c>
      <c r="F3" s="336"/>
      <c r="N3" s="200" t="str">
        <f t="shared" si="0"/>
        <v>c - príspevok Slovenskému olympijskému výboru</v>
      </c>
      <c r="O3" s="200" t="s">
        <v>235</v>
      </c>
      <c r="P3" s="200" t="s">
        <v>1246</v>
      </c>
    </row>
    <row r="4" spans="1:16" ht="45.75" customHeight="1">
      <c r="E4" s="336"/>
      <c r="F4" s="33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7" t="s">
        <v>1031</v>
      </c>
      <c r="B12" s="337"/>
      <c r="C12" s="337"/>
      <c r="D12" s="201"/>
      <c r="E12" s="201"/>
      <c r="F12" s="204" t="s">
        <v>1042</v>
      </c>
      <c r="G12" s="201"/>
    </row>
    <row r="13" spans="1:16" ht="45" customHeight="1">
      <c r="F13" s="204" t="s">
        <v>1043</v>
      </c>
    </row>
    <row r="14" spans="1:16" ht="45" customHeight="1">
      <c r="A14" s="338"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8"/>
      <c r="C14" s="338"/>
      <c r="F14" s="204" t="s">
        <v>1044</v>
      </c>
    </row>
    <row r="15" spans="1:16" ht="32.1" customHeight="1">
      <c r="A15" s="202" t="s">
        <v>1032</v>
      </c>
      <c r="B15" s="339"/>
      <c r="C15" s="340"/>
    </row>
    <row r="16" spans="1:16" ht="32.1" customHeight="1">
      <c r="A16" s="202" t="s">
        <v>1033</v>
      </c>
      <c r="B16" s="339"/>
      <c r="C16" s="340"/>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33" t="s">
        <v>1053</v>
      </c>
      <c r="C23" s="333"/>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8"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6" t="s">
        <v>638</v>
      </c>
      <c r="B1" s="296"/>
      <c r="C1" s="296"/>
      <c r="D1" s="296"/>
      <c r="E1" s="296"/>
      <c r="F1" s="296"/>
      <c r="G1" s="296"/>
      <c r="H1" s="296"/>
      <c r="I1" s="76"/>
      <c r="J1" s="54"/>
    </row>
    <row r="2" spans="1:11" s="55" customFormat="1" ht="15.75">
      <c r="A2" s="302" t="s">
        <v>1233</v>
      </c>
      <c r="B2" s="302"/>
      <c r="C2" s="302"/>
      <c r="D2" s="302"/>
      <c r="E2" s="302"/>
      <c r="F2" s="302"/>
      <c r="G2" s="302"/>
      <c r="H2" s="300" t="s">
        <v>1234</v>
      </c>
      <c r="I2" s="300"/>
      <c r="J2" s="56"/>
    </row>
    <row r="3" spans="1:11" s="55" customFormat="1" ht="15">
      <c r="A3" s="57"/>
      <c r="B3" s="58"/>
      <c r="C3" s="58"/>
      <c r="D3" s="57"/>
      <c r="E3" s="57"/>
      <c r="F3" s="57"/>
      <c r="G3" s="59"/>
      <c r="H3" s="301">
        <v>43131</v>
      </c>
      <c r="I3" s="301"/>
      <c r="J3" s="56"/>
    </row>
    <row r="4" spans="1:11" s="55" customFormat="1" ht="15.75" customHeight="1">
      <c r="A4" s="60" t="s">
        <v>600</v>
      </c>
      <c r="B4" s="297" t="s">
        <v>639</v>
      </c>
      <c r="C4" s="298"/>
      <c r="D4" s="298"/>
      <c r="E4" s="299"/>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304" priority="7" stopIfTrue="1">
      <formula>$A8&lt;&gt;""</formula>
    </cfRule>
  </conditionalFormatting>
  <conditionalFormatting sqref="D8:H2883 D2884:D2911">
    <cfRule type="expression" dxfId="303" priority="6" stopIfTrue="1">
      <formula>$A8&lt;&gt;""</formula>
    </cfRule>
  </conditionalFormatting>
  <conditionalFormatting sqref="A8:A2911">
    <cfRule type="expression" dxfId="302" priority="5" stopIfTrue="1">
      <formula>$A8&lt;&gt;""</formula>
    </cfRule>
  </conditionalFormatting>
  <conditionalFormatting sqref="B2884:C2886">
    <cfRule type="expression" dxfId="301" priority="4" stopIfTrue="1">
      <formula>$A2884&lt;&gt;""</formula>
    </cfRule>
  </conditionalFormatting>
  <conditionalFormatting sqref="D2884:H2886">
    <cfRule type="expression" dxfId="300" priority="3" stopIfTrue="1">
      <formula>$A2884&lt;&gt;""</formula>
    </cfRule>
  </conditionalFormatting>
  <conditionalFormatting sqref="A2884:A2886">
    <cfRule type="expression" dxfId="299" priority="2" stopIfTrue="1">
      <formula>$A2884&lt;&gt;""</formula>
    </cfRule>
  </conditionalFormatting>
  <conditionalFormatting sqref="I8:I76">
    <cfRule type="expression" dxfId="298"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20" sqref="C20"/>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5" t="s">
        <v>637</v>
      </c>
      <c r="B1" s="306"/>
      <c r="C1" s="244">
        <v>43251</v>
      </c>
      <c r="D1" s="40"/>
      <c r="G1" s="42">
        <v>43131</v>
      </c>
    </row>
    <row r="2" spans="1:7" ht="15">
      <c r="A2" s="43"/>
      <c r="B2" s="43"/>
      <c r="G2" s="42">
        <v>43159</v>
      </c>
    </row>
    <row r="3" spans="1:7" ht="14.25">
      <c r="A3" s="45" t="s">
        <v>1024</v>
      </c>
      <c r="B3" s="303" t="str">
        <f>INDEX(Adr!B:B,Doklady!B102+1)</f>
        <v>Slovenská baseballová federácia</v>
      </c>
      <c r="C3" s="303"/>
      <c r="D3" s="303"/>
      <c r="G3" s="42">
        <v>43190</v>
      </c>
    </row>
    <row r="4" spans="1:7" ht="14.25">
      <c r="A4" s="45" t="s">
        <v>632</v>
      </c>
      <c r="B4" s="44" t="str">
        <f>RIGHT("0000"&amp;INDEX(Adr!A:A,Doklady!B102+1),8)</f>
        <v>30844568</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56282</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56282</v>
      </c>
      <c r="G15" s="242"/>
    </row>
    <row r="16" spans="1:7" ht="14.25">
      <c r="G16" s="242"/>
    </row>
    <row r="17" spans="1:5" ht="72" customHeight="1">
      <c r="A17" s="304" t="s">
        <v>1025</v>
      </c>
      <c r="B17" s="304"/>
      <c r="C17" s="304"/>
      <c r="D17" s="304"/>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30"/>
  <sheetViews>
    <sheetView topLeftCell="A100" zoomScaleNormal="100" workbookViewId="0">
      <selection activeCell="N110" sqref="N110"/>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2.710937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basebal - bežné transfery</v>
      </c>
      <c r="B1" s="159" t="str">
        <f>INDEX(Adr!A:A,B102+1)</f>
        <v>30844568</v>
      </c>
      <c r="C1" s="157">
        <f>IF(ROW()&lt;=B$3,INDEX(FP!E:E,B$2+ROW()-1),"")</f>
        <v>0</v>
      </c>
      <c r="D1" s="110" t="str">
        <f>IF(ROW()&lt;=B$3,INDEX(FP!F:F,B$2+ROW()-1),"")</f>
        <v>a</v>
      </c>
      <c r="E1" s="110" t="str">
        <f>IF(ROW()&lt;=B$3,INDEX(FP!G:G,B$2+ROW()-1),"")</f>
        <v>026 02</v>
      </c>
      <c r="F1" s="110"/>
      <c r="G1" s="111" t="str">
        <f>IF(ROW()&lt;=B$3,INDEX(FP!C:C,B$2+ROW()-1),"")</f>
        <v>basebal - bežné transfery</v>
      </c>
      <c r="H1" s="107">
        <f t="shared" ref="H1:H32" si="0">IF(ROW()&lt;=B$3,SUMIF(A$107:A$9872,A1,H$107:H$9872),"")</f>
        <v>30858.11</v>
      </c>
      <c r="I1" s="155">
        <f t="shared" ref="I1:I32" si="1">IF(ROW()&lt;=B$3,SUMIFS(H$103:H$49872,A$103:A$49872,J1,I$103:I$49872,K1),"")</f>
        <v>0</v>
      </c>
      <c r="J1" s="154" t="str">
        <f>$A1</f>
        <v>a - basebal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69</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IF(ROW()&lt;=B$3,SUMIF(A$107:A$9872,A33,H$107:H$9872),"")</f>
        <v/>
      </c>
      <c r="I33" s="155" t="str">
        <f t="shared" ref="I33:I64" si="4">IF(ROW()&lt;=B$3,SUMIFS(H$103:H$49872,A$103:A$49872,J33,I$103:I$49872,K33),"")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IF(ROW()&lt;=B$3,SUMIF(A$107:A$9872,A65,H$107:H$9872),"")</f>
        <v/>
      </c>
      <c r="I65" s="155" t="str">
        <f t="shared" ref="I65:I94" si="6">IF(ROW()&lt;=B$3,SUMIFS(H$103:H$49872,A$103:A$49872,J65,I$103:I$49872,K65),"")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02" t="s">
        <v>960</v>
      </c>
      <c r="B100" s="302"/>
      <c r="C100" s="302"/>
      <c r="D100" s="302"/>
      <c r="E100" s="302"/>
      <c r="F100" s="302"/>
      <c r="G100" s="302"/>
      <c r="H100" s="300" t="s">
        <v>2285</v>
      </c>
      <c r="I100" s="300"/>
      <c r="J100" s="131"/>
      <c r="K100" s="132"/>
      <c r="L100" s="132"/>
      <c r="M100" s="132"/>
      <c r="N100" s="132"/>
      <c r="O100" s="132"/>
      <c r="P100" s="132"/>
      <c r="Q100" s="132"/>
      <c r="R100" s="132"/>
      <c r="S100" s="132"/>
      <c r="T100" s="132"/>
      <c r="U100" s="132"/>
      <c r="V100" s="132"/>
      <c r="W100" s="132"/>
      <c r="X100" s="132"/>
    </row>
    <row r="101" spans="1:24" s="10" customFormat="1" ht="15.75">
      <c r="A101" s="302" t="s">
        <v>1232</v>
      </c>
      <c r="B101" s="302"/>
      <c r="C101" s="302"/>
      <c r="D101" s="302"/>
      <c r="E101" s="302"/>
      <c r="F101" s="302"/>
      <c r="G101" s="302"/>
      <c r="H101" s="301">
        <v>43276</v>
      </c>
      <c r="I101" s="301"/>
      <c r="J101" s="133"/>
      <c r="K101" s="132"/>
      <c r="L101" s="132"/>
      <c r="M101" s="132"/>
      <c r="N101" s="132"/>
      <c r="O101" s="132"/>
      <c r="P101" s="132"/>
      <c r="Q101" s="132"/>
      <c r="R101" s="132"/>
      <c r="S101" s="132"/>
      <c r="T101" s="132"/>
      <c r="U101" s="132"/>
      <c r="V101" s="132"/>
      <c r="W101" s="132"/>
      <c r="X101" s="132"/>
    </row>
    <row r="102" spans="1:24" s="10" customFormat="1" ht="14.25">
      <c r="A102" s="12" t="s">
        <v>635</v>
      </c>
      <c r="B102" s="13">
        <v>28</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7" t="s">
        <v>606</v>
      </c>
      <c r="B105" s="308"/>
      <c r="C105" s="308"/>
      <c r="D105" s="308"/>
      <c r="E105" s="308"/>
      <c r="F105" s="308"/>
      <c r="G105" s="308"/>
      <c r="H105" s="308"/>
      <c r="I105" s="309"/>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278" t="s">
        <v>2298</v>
      </c>
      <c r="D106" s="279">
        <v>43131</v>
      </c>
      <c r="E106" s="19" t="s">
        <v>2299</v>
      </c>
      <c r="F106" s="280" t="s">
        <v>2300</v>
      </c>
      <c r="G106" s="19" t="s">
        <v>2301</v>
      </c>
      <c r="H106" s="20">
        <v>5.9</v>
      </c>
      <c r="I106" s="115">
        <v>4</v>
      </c>
      <c r="J106" s="134"/>
      <c r="K106" s="135"/>
      <c r="L106" s="135"/>
      <c r="M106" s="135"/>
      <c r="N106" s="135"/>
      <c r="O106" s="135"/>
      <c r="P106" s="135"/>
      <c r="Q106" s="135"/>
      <c r="R106" s="135"/>
      <c r="S106" s="135"/>
      <c r="T106" s="135"/>
      <c r="U106" s="135"/>
      <c r="V106" s="135"/>
      <c r="W106" s="135"/>
      <c r="X106" s="135"/>
    </row>
    <row r="107" spans="1:24" ht="22.5">
      <c r="A107" s="19" t="s">
        <v>2296</v>
      </c>
      <c r="B107" s="281" t="s">
        <v>2302</v>
      </c>
      <c r="C107" s="282" t="s">
        <v>2303</v>
      </c>
      <c r="D107" s="283" t="s">
        <v>2304</v>
      </c>
      <c r="E107" s="284" t="s">
        <v>2305</v>
      </c>
      <c r="F107" s="280" t="s">
        <v>2306</v>
      </c>
      <c r="G107" s="284" t="s">
        <v>2307</v>
      </c>
      <c r="H107" s="20">
        <v>58.01</v>
      </c>
      <c r="I107" s="115">
        <v>4</v>
      </c>
      <c r="J107" s="134"/>
    </row>
    <row r="108" spans="1:24" ht="12.75">
      <c r="A108" s="19" t="s">
        <v>2296</v>
      </c>
      <c r="B108" s="281" t="s">
        <v>2308</v>
      </c>
      <c r="C108" s="282" t="s">
        <v>2309</v>
      </c>
      <c r="D108" s="283" t="s">
        <v>2304</v>
      </c>
      <c r="E108" s="284" t="s">
        <v>2310</v>
      </c>
      <c r="F108" s="285">
        <v>43459544</v>
      </c>
      <c r="G108" s="284" t="s">
        <v>2311</v>
      </c>
      <c r="H108" s="20">
        <v>150</v>
      </c>
      <c r="I108" s="115">
        <v>4</v>
      </c>
      <c r="J108" s="134"/>
    </row>
    <row r="109" spans="1:24" ht="22.5">
      <c r="A109" s="19" t="s">
        <v>2296</v>
      </c>
      <c r="B109" s="281" t="s">
        <v>2312</v>
      </c>
      <c r="C109" s="282" t="s">
        <v>2313</v>
      </c>
      <c r="D109" s="283" t="s">
        <v>2304</v>
      </c>
      <c r="E109" s="284" t="s">
        <v>2314</v>
      </c>
      <c r="F109" s="285"/>
      <c r="G109" s="284" t="s">
        <v>2315</v>
      </c>
      <c r="H109" s="20">
        <v>2200</v>
      </c>
      <c r="I109" s="115">
        <v>3</v>
      </c>
      <c r="J109" s="134"/>
    </row>
    <row r="110" spans="1:24" ht="22.5">
      <c r="A110" s="19" t="s">
        <v>2296</v>
      </c>
      <c r="B110" s="281" t="s">
        <v>2316</v>
      </c>
      <c r="C110" s="282" t="s">
        <v>2317</v>
      </c>
      <c r="D110" s="283" t="s">
        <v>2304</v>
      </c>
      <c r="E110" s="284" t="s">
        <v>2318</v>
      </c>
      <c r="F110" s="285"/>
      <c r="G110" s="284" t="s">
        <v>2315</v>
      </c>
      <c r="H110" s="20">
        <v>350</v>
      </c>
      <c r="I110" s="115">
        <v>3</v>
      </c>
      <c r="J110" s="134"/>
    </row>
    <row r="111" spans="1:24" ht="12.75">
      <c r="A111" s="19" t="s">
        <v>2296</v>
      </c>
      <c r="B111" s="281" t="s">
        <v>2319</v>
      </c>
      <c r="C111" s="282" t="s">
        <v>2320</v>
      </c>
      <c r="D111" s="283" t="s">
        <v>2304</v>
      </c>
      <c r="E111" s="284" t="s">
        <v>2321</v>
      </c>
      <c r="F111" s="285">
        <v>34720341</v>
      </c>
      <c r="G111" s="284" t="s">
        <v>2322</v>
      </c>
      <c r="H111" s="20">
        <v>1096</v>
      </c>
      <c r="I111" s="115">
        <v>4</v>
      </c>
      <c r="J111" s="134"/>
    </row>
    <row r="112" spans="1:24" ht="22.5">
      <c r="A112" s="19" t="s">
        <v>2296</v>
      </c>
      <c r="B112" s="281" t="s">
        <v>2323</v>
      </c>
      <c r="C112" s="282" t="s">
        <v>2324</v>
      </c>
      <c r="D112" s="283" t="s">
        <v>2325</v>
      </c>
      <c r="E112" s="284" t="s">
        <v>2326</v>
      </c>
      <c r="F112" s="280" t="s">
        <v>2327</v>
      </c>
      <c r="G112" s="284" t="s">
        <v>2328</v>
      </c>
      <c r="H112" s="20">
        <v>550</v>
      </c>
      <c r="I112" s="115">
        <v>2</v>
      </c>
      <c r="J112" s="134"/>
    </row>
    <row r="113" spans="1:10" ht="12.75">
      <c r="A113" s="19" t="s">
        <v>2296</v>
      </c>
      <c r="B113" s="281" t="s">
        <v>2329</v>
      </c>
      <c r="C113" s="282" t="s">
        <v>2330</v>
      </c>
      <c r="D113" s="283" t="s">
        <v>2325</v>
      </c>
      <c r="E113" s="284" t="s">
        <v>2331</v>
      </c>
      <c r="F113" s="285">
        <v>47194235</v>
      </c>
      <c r="G113" s="284" t="s">
        <v>2332</v>
      </c>
      <c r="H113" s="20">
        <v>360</v>
      </c>
      <c r="I113" s="115">
        <v>4</v>
      </c>
      <c r="J113" s="134"/>
    </row>
    <row r="114" spans="1:10" ht="33.75">
      <c r="A114" s="19" t="s">
        <v>2296</v>
      </c>
      <c r="B114" s="281" t="s">
        <v>2333</v>
      </c>
      <c r="C114" s="282" t="s">
        <v>2334</v>
      </c>
      <c r="D114" s="283" t="s">
        <v>2335</v>
      </c>
      <c r="E114" s="284" t="s">
        <v>2336</v>
      </c>
      <c r="F114" s="280" t="s">
        <v>2337</v>
      </c>
      <c r="G114" s="284" t="s">
        <v>2338</v>
      </c>
      <c r="H114" s="20">
        <v>450</v>
      </c>
      <c r="I114" s="115">
        <v>4</v>
      </c>
      <c r="J114" s="134"/>
    </row>
    <row r="115" spans="1:10" ht="22.5">
      <c r="A115" s="19" t="s">
        <v>2296</v>
      </c>
      <c r="B115" s="281" t="s">
        <v>2339</v>
      </c>
      <c r="C115" s="282" t="s">
        <v>2340</v>
      </c>
      <c r="D115" s="283" t="s">
        <v>2341</v>
      </c>
      <c r="E115" s="284" t="s">
        <v>2342</v>
      </c>
      <c r="F115" s="280" t="s">
        <v>2468</v>
      </c>
      <c r="G115" s="284" t="s">
        <v>2343</v>
      </c>
      <c r="H115" s="20">
        <v>170</v>
      </c>
      <c r="I115" s="115">
        <v>2</v>
      </c>
      <c r="J115" s="134"/>
    </row>
    <row r="116" spans="1:10" ht="12.75">
      <c r="A116" s="19" t="s">
        <v>2296</v>
      </c>
      <c r="B116" s="281" t="s">
        <v>2344</v>
      </c>
      <c r="C116" s="282" t="s">
        <v>2334</v>
      </c>
      <c r="D116" s="283" t="s">
        <v>2341</v>
      </c>
      <c r="E116" s="284" t="s">
        <v>2345</v>
      </c>
      <c r="F116" s="280" t="s">
        <v>2327</v>
      </c>
      <c r="G116" s="284" t="s">
        <v>2328</v>
      </c>
      <c r="H116" s="20">
        <v>200</v>
      </c>
      <c r="I116" s="115">
        <v>2</v>
      </c>
      <c r="J116" s="134"/>
    </row>
    <row r="117" spans="1:10" ht="22.5">
      <c r="A117" s="19" t="s">
        <v>2296</v>
      </c>
      <c r="B117" s="281" t="s">
        <v>2346</v>
      </c>
      <c r="C117" s="282" t="s">
        <v>2347</v>
      </c>
      <c r="D117" s="283" t="s">
        <v>2348</v>
      </c>
      <c r="E117" s="284" t="s">
        <v>2349</v>
      </c>
      <c r="F117" s="285">
        <v>35862289</v>
      </c>
      <c r="G117" s="284" t="s">
        <v>2307</v>
      </c>
      <c r="H117" s="20">
        <v>58.01</v>
      </c>
      <c r="I117" s="115">
        <v>4</v>
      </c>
      <c r="J117" s="134"/>
    </row>
    <row r="118" spans="1:10" ht="12.75">
      <c r="A118" s="19" t="s">
        <v>2296</v>
      </c>
      <c r="B118" s="281" t="s">
        <v>2350</v>
      </c>
      <c r="C118" s="282" t="s">
        <v>2351</v>
      </c>
      <c r="D118" s="283" t="s">
        <v>2352</v>
      </c>
      <c r="E118" s="284" t="s">
        <v>2353</v>
      </c>
      <c r="F118" s="285">
        <v>43459544</v>
      </c>
      <c r="G118" s="284" t="s">
        <v>2311</v>
      </c>
      <c r="H118" s="20">
        <v>150</v>
      </c>
      <c r="I118" s="115">
        <v>4</v>
      </c>
      <c r="J118" s="134"/>
    </row>
    <row r="119" spans="1:10" ht="33.75">
      <c r="A119" s="19" t="s">
        <v>2296</v>
      </c>
      <c r="B119" s="281" t="s">
        <v>2354</v>
      </c>
      <c r="C119" s="282" t="s">
        <v>2355</v>
      </c>
      <c r="D119" s="283" t="s">
        <v>2352</v>
      </c>
      <c r="E119" s="284" t="s">
        <v>2356</v>
      </c>
      <c r="F119" s="286" t="s">
        <v>2357</v>
      </c>
      <c r="G119" s="284" t="s">
        <v>2358</v>
      </c>
      <c r="H119" s="20">
        <v>98</v>
      </c>
      <c r="I119" s="115">
        <v>2</v>
      </c>
      <c r="J119" s="134"/>
    </row>
    <row r="120" spans="1:10" ht="33.75">
      <c r="A120" s="19" t="s">
        <v>2296</v>
      </c>
      <c r="B120" s="281" t="s">
        <v>2359</v>
      </c>
      <c r="C120" s="282" t="s">
        <v>2360</v>
      </c>
      <c r="D120" s="283" t="s">
        <v>2352</v>
      </c>
      <c r="E120" s="284" t="s">
        <v>2361</v>
      </c>
      <c r="F120" s="286" t="s">
        <v>2357</v>
      </c>
      <c r="G120" s="284" t="s">
        <v>2358</v>
      </c>
      <c r="H120" s="20">
        <v>82.6</v>
      </c>
      <c r="I120" s="115">
        <v>2</v>
      </c>
      <c r="J120" s="134"/>
    </row>
    <row r="121" spans="1:10" ht="12.75">
      <c r="A121" s="19" t="s">
        <v>2296</v>
      </c>
      <c r="B121" s="281" t="s">
        <v>2362</v>
      </c>
      <c r="C121" s="282" t="s">
        <v>2363</v>
      </c>
      <c r="D121" s="283" t="s">
        <v>2352</v>
      </c>
      <c r="E121" s="284" t="s">
        <v>2364</v>
      </c>
      <c r="F121" s="285"/>
      <c r="G121" s="284" t="s">
        <v>2365</v>
      </c>
      <c r="H121" s="20">
        <v>590.46</v>
      </c>
      <c r="I121" s="115">
        <v>2</v>
      </c>
      <c r="J121" s="134"/>
    </row>
    <row r="122" spans="1:10" ht="12.75">
      <c r="A122" s="19" t="s">
        <v>2296</v>
      </c>
      <c r="B122" s="281" t="s">
        <v>2362</v>
      </c>
      <c r="C122" s="282" t="s">
        <v>2363</v>
      </c>
      <c r="D122" s="283" t="s">
        <v>2366</v>
      </c>
      <c r="E122" s="284" t="s">
        <v>2364</v>
      </c>
      <c r="F122" s="285"/>
      <c r="G122" s="284" t="s">
        <v>2365</v>
      </c>
      <c r="H122" s="20">
        <v>269.54000000000002</v>
      </c>
      <c r="I122" s="115">
        <v>3</v>
      </c>
      <c r="J122" s="134"/>
    </row>
    <row r="123" spans="1:10" ht="22.5">
      <c r="A123" s="19" t="s">
        <v>2296</v>
      </c>
      <c r="B123" s="281" t="s">
        <v>2367</v>
      </c>
      <c r="C123" s="282" t="s">
        <v>2368</v>
      </c>
      <c r="D123" s="283" t="s">
        <v>2352</v>
      </c>
      <c r="E123" s="284" t="s">
        <v>2369</v>
      </c>
      <c r="F123" s="285"/>
      <c r="G123" s="284" t="s">
        <v>2370</v>
      </c>
      <c r="H123" s="20">
        <v>165.89</v>
      </c>
      <c r="I123" s="115">
        <v>3</v>
      </c>
      <c r="J123" s="134"/>
    </row>
    <row r="124" spans="1:10" ht="56.25">
      <c r="A124" s="19" t="s">
        <v>2296</v>
      </c>
      <c r="B124" s="19" t="s">
        <v>2371</v>
      </c>
      <c r="C124" s="278" t="s">
        <v>2372</v>
      </c>
      <c r="D124" s="279">
        <v>43150</v>
      </c>
      <c r="E124" s="278" t="s">
        <v>2373</v>
      </c>
      <c r="F124" s="280"/>
      <c r="G124" s="19" t="s">
        <v>327</v>
      </c>
      <c r="H124" s="20">
        <v>1560</v>
      </c>
      <c r="I124" s="115">
        <v>2</v>
      </c>
      <c r="J124" s="134"/>
    </row>
    <row r="125" spans="1:10" ht="56.25">
      <c r="A125" s="19" t="s">
        <v>2296</v>
      </c>
      <c r="B125" s="19" t="s">
        <v>2371</v>
      </c>
      <c r="C125" s="278" t="s">
        <v>2374</v>
      </c>
      <c r="D125" s="279">
        <v>43150</v>
      </c>
      <c r="E125" s="278" t="s">
        <v>2375</v>
      </c>
      <c r="F125" s="280"/>
      <c r="G125" s="19" t="s">
        <v>327</v>
      </c>
      <c r="H125" s="20">
        <v>590</v>
      </c>
      <c r="I125" s="115">
        <v>2</v>
      </c>
      <c r="J125" s="134"/>
    </row>
    <row r="126" spans="1:10" ht="33.75">
      <c r="A126" s="19" t="s">
        <v>2296</v>
      </c>
      <c r="B126" s="19" t="s">
        <v>2376</v>
      </c>
      <c r="C126" s="19" t="s">
        <v>2377</v>
      </c>
      <c r="D126" s="279">
        <v>43150</v>
      </c>
      <c r="E126" s="19" t="s">
        <v>2378</v>
      </c>
      <c r="F126" s="280"/>
      <c r="G126" s="19" t="s">
        <v>2379</v>
      </c>
      <c r="H126" s="20">
        <v>98</v>
      </c>
      <c r="I126" s="115">
        <v>2</v>
      </c>
      <c r="J126" s="134"/>
    </row>
    <row r="127" spans="1:10" ht="67.5">
      <c r="A127" s="19" t="s">
        <v>2296</v>
      </c>
      <c r="B127" s="19" t="s">
        <v>2371</v>
      </c>
      <c r="C127" s="19" t="s">
        <v>2380</v>
      </c>
      <c r="D127" s="287">
        <v>43150</v>
      </c>
      <c r="E127" s="278" t="s">
        <v>2381</v>
      </c>
      <c r="F127" s="280"/>
      <c r="G127" s="19" t="s">
        <v>2382</v>
      </c>
      <c r="H127" s="20">
        <v>105</v>
      </c>
      <c r="I127" s="115">
        <v>2</v>
      </c>
      <c r="J127" s="134"/>
    </row>
    <row r="128" spans="1:10" ht="56.25">
      <c r="A128" s="19" t="s">
        <v>2296</v>
      </c>
      <c r="B128" s="19" t="s">
        <v>2383</v>
      </c>
      <c r="C128" s="19" t="s">
        <v>2384</v>
      </c>
      <c r="D128" s="287">
        <v>43150</v>
      </c>
      <c r="E128" s="278" t="s">
        <v>2385</v>
      </c>
      <c r="F128" s="280" t="s">
        <v>2386</v>
      </c>
      <c r="G128" s="19" t="s">
        <v>2387</v>
      </c>
      <c r="H128" s="20">
        <v>239.5</v>
      </c>
      <c r="I128" s="115">
        <v>3</v>
      </c>
      <c r="J128" s="134"/>
    </row>
    <row r="129" spans="1:10" ht="67.5">
      <c r="A129" s="19" t="s">
        <v>2296</v>
      </c>
      <c r="B129" s="19" t="s">
        <v>2388</v>
      </c>
      <c r="C129" s="19" t="s">
        <v>2389</v>
      </c>
      <c r="D129" s="287">
        <v>43150</v>
      </c>
      <c r="E129" s="278" t="s">
        <v>2390</v>
      </c>
      <c r="F129" s="280" t="s">
        <v>2391</v>
      </c>
      <c r="G129" s="19" t="s">
        <v>2392</v>
      </c>
      <c r="H129" s="20">
        <v>348</v>
      </c>
      <c r="I129" s="115">
        <v>3</v>
      </c>
      <c r="J129" s="134"/>
    </row>
    <row r="130" spans="1:10" ht="12.75">
      <c r="A130" s="19" t="s">
        <v>2296</v>
      </c>
      <c r="B130" s="19" t="s">
        <v>2393</v>
      </c>
      <c r="C130" s="19" t="s">
        <v>2394</v>
      </c>
      <c r="D130" s="287">
        <v>43132</v>
      </c>
      <c r="E130" s="278" t="s">
        <v>2395</v>
      </c>
      <c r="F130" s="280" t="s">
        <v>2300</v>
      </c>
      <c r="G130" s="19" t="s">
        <v>2301</v>
      </c>
      <c r="H130" s="20">
        <v>3.5</v>
      </c>
      <c r="I130" s="115">
        <v>4</v>
      </c>
      <c r="J130" s="134"/>
    </row>
    <row r="131" spans="1:10" ht="12.75">
      <c r="A131" s="19" t="s">
        <v>2296</v>
      </c>
      <c r="B131" s="19" t="s">
        <v>2393</v>
      </c>
      <c r="C131" s="19" t="s">
        <v>2394</v>
      </c>
      <c r="D131" s="287">
        <v>43138</v>
      </c>
      <c r="E131" s="278" t="s">
        <v>2395</v>
      </c>
      <c r="F131" s="280" t="s">
        <v>2300</v>
      </c>
      <c r="G131" s="19" t="s">
        <v>2301</v>
      </c>
      <c r="H131" s="20">
        <v>3.5</v>
      </c>
      <c r="I131" s="115">
        <v>4</v>
      </c>
      <c r="J131" s="134"/>
    </row>
    <row r="132" spans="1:10" ht="12.75">
      <c r="A132" s="19" t="s">
        <v>2296</v>
      </c>
      <c r="B132" s="19" t="s">
        <v>2393</v>
      </c>
      <c r="C132" s="19" t="s">
        <v>2394</v>
      </c>
      <c r="D132" s="287">
        <v>43150</v>
      </c>
      <c r="E132" s="278" t="s">
        <v>2395</v>
      </c>
      <c r="F132" s="280" t="s">
        <v>2300</v>
      </c>
      <c r="G132" s="19" t="s">
        <v>2301</v>
      </c>
      <c r="H132" s="20">
        <v>3.5</v>
      </c>
      <c r="I132" s="115">
        <v>4</v>
      </c>
      <c r="J132" s="134"/>
    </row>
    <row r="133" spans="1:10" ht="12.75">
      <c r="A133" s="19" t="s">
        <v>2296</v>
      </c>
      <c r="B133" s="19" t="s">
        <v>2393</v>
      </c>
      <c r="C133" s="19" t="s">
        <v>2394</v>
      </c>
      <c r="D133" s="287">
        <v>43159</v>
      </c>
      <c r="E133" s="278" t="s">
        <v>2395</v>
      </c>
      <c r="F133" s="280" t="s">
        <v>2300</v>
      </c>
      <c r="G133" s="19" t="s">
        <v>2301</v>
      </c>
      <c r="H133" s="20">
        <v>17.88</v>
      </c>
      <c r="I133" s="115">
        <v>4</v>
      </c>
      <c r="J133" s="134"/>
    </row>
    <row r="134" spans="1:10" ht="22.5">
      <c r="A134" s="19" t="s">
        <v>2296</v>
      </c>
      <c r="B134" s="281" t="s">
        <v>2396</v>
      </c>
      <c r="C134" s="281" t="s">
        <v>2397</v>
      </c>
      <c r="D134" s="289" t="s">
        <v>2398</v>
      </c>
      <c r="E134" s="284" t="s">
        <v>2399</v>
      </c>
      <c r="F134" s="280" t="s">
        <v>2327</v>
      </c>
      <c r="G134" s="284" t="s">
        <v>2328</v>
      </c>
      <c r="H134" s="20">
        <v>550</v>
      </c>
      <c r="I134" s="115">
        <v>2</v>
      </c>
      <c r="J134" s="134"/>
    </row>
    <row r="135" spans="1:10" ht="12.75">
      <c r="A135" s="19" t="s">
        <v>2296</v>
      </c>
      <c r="B135" s="281" t="s">
        <v>2400</v>
      </c>
      <c r="C135" s="281" t="s">
        <v>2401</v>
      </c>
      <c r="D135" s="289" t="s">
        <v>2398</v>
      </c>
      <c r="E135" s="284" t="s">
        <v>2402</v>
      </c>
      <c r="F135" s="285">
        <v>34720341</v>
      </c>
      <c r="G135" s="284" t="s">
        <v>2322</v>
      </c>
      <c r="H135" s="20">
        <v>1096</v>
      </c>
      <c r="I135" s="115">
        <v>4</v>
      </c>
      <c r="J135" s="134"/>
    </row>
    <row r="136" spans="1:10" ht="12.75">
      <c r="A136" s="19" t="s">
        <v>2296</v>
      </c>
      <c r="B136" s="281" t="s">
        <v>2403</v>
      </c>
      <c r="C136" s="281" t="s">
        <v>2404</v>
      </c>
      <c r="D136" s="289" t="s">
        <v>2398</v>
      </c>
      <c r="E136" s="284" t="s">
        <v>2405</v>
      </c>
      <c r="F136" s="280" t="s">
        <v>2406</v>
      </c>
      <c r="G136" s="284" t="s">
        <v>2407</v>
      </c>
      <c r="H136" s="20">
        <v>76.92</v>
      </c>
      <c r="I136" s="115">
        <v>4</v>
      </c>
      <c r="J136" s="134"/>
    </row>
    <row r="137" spans="1:10" ht="22.5">
      <c r="A137" s="19" t="s">
        <v>2296</v>
      </c>
      <c r="B137" s="281" t="s">
        <v>2408</v>
      </c>
      <c r="C137" s="281" t="s">
        <v>2409</v>
      </c>
      <c r="D137" s="289" t="s">
        <v>2410</v>
      </c>
      <c r="E137" s="284" t="s">
        <v>2411</v>
      </c>
      <c r="F137" s="280" t="s">
        <v>2306</v>
      </c>
      <c r="G137" s="284" t="s">
        <v>2307</v>
      </c>
      <c r="H137" s="20">
        <v>58.01</v>
      </c>
      <c r="I137" s="115">
        <v>4</v>
      </c>
      <c r="J137" s="134"/>
    </row>
    <row r="138" spans="1:10" ht="22.5">
      <c r="A138" s="19" t="s">
        <v>2296</v>
      </c>
      <c r="B138" s="281" t="s">
        <v>2412</v>
      </c>
      <c r="C138" s="281" t="s">
        <v>2413</v>
      </c>
      <c r="D138" s="289" t="s">
        <v>2410</v>
      </c>
      <c r="E138" s="284" t="s">
        <v>2414</v>
      </c>
      <c r="F138" s="280" t="s">
        <v>2327</v>
      </c>
      <c r="G138" s="284" t="s">
        <v>2328</v>
      </c>
      <c r="H138" s="20">
        <v>1280</v>
      </c>
      <c r="I138" s="115">
        <v>3</v>
      </c>
      <c r="J138" s="134"/>
    </row>
    <row r="139" spans="1:10" ht="12.75">
      <c r="A139" s="19" t="s">
        <v>2296</v>
      </c>
      <c r="B139" s="281" t="s">
        <v>2415</v>
      </c>
      <c r="C139" s="281" t="s">
        <v>2413</v>
      </c>
      <c r="D139" s="289" t="s">
        <v>2416</v>
      </c>
      <c r="E139" s="284" t="s">
        <v>2417</v>
      </c>
      <c r="F139" s="280" t="s">
        <v>2337</v>
      </c>
      <c r="G139" s="284" t="s">
        <v>2338</v>
      </c>
      <c r="H139" s="20">
        <v>450</v>
      </c>
      <c r="I139" s="115">
        <v>4</v>
      </c>
      <c r="J139" s="134"/>
    </row>
    <row r="140" spans="1:10" ht="12.75">
      <c r="A140" s="19" t="s">
        <v>2296</v>
      </c>
      <c r="B140" s="281" t="s">
        <v>2418</v>
      </c>
      <c r="C140" s="281" t="s">
        <v>2419</v>
      </c>
      <c r="D140" s="289" t="s">
        <v>2420</v>
      </c>
      <c r="E140" s="284" t="s">
        <v>2345</v>
      </c>
      <c r="F140" s="280" t="s">
        <v>2327</v>
      </c>
      <c r="G140" s="284" t="s">
        <v>2328</v>
      </c>
      <c r="H140" s="20">
        <v>200</v>
      </c>
      <c r="I140" s="115">
        <v>2</v>
      </c>
      <c r="J140" s="134"/>
    </row>
    <row r="141" spans="1:10" ht="12.75">
      <c r="A141" s="19" t="s">
        <v>2296</v>
      </c>
      <c r="B141" s="281" t="s">
        <v>2421</v>
      </c>
      <c r="C141" s="281" t="s">
        <v>2404</v>
      </c>
      <c r="D141" s="289" t="s">
        <v>2422</v>
      </c>
      <c r="E141" s="284" t="s">
        <v>2423</v>
      </c>
      <c r="F141" s="280" t="s">
        <v>2406</v>
      </c>
      <c r="G141" s="284" t="s">
        <v>2407</v>
      </c>
      <c r="H141" s="20">
        <v>74.48</v>
      </c>
      <c r="I141" s="115">
        <v>4</v>
      </c>
      <c r="J141" s="134"/>
    </row>
    <row r="142" spans="1:10" ht="12.75">
      <c r="A142" s="19" t="s">
        <v>2296</v>
      </c>
      <c r="B142" s="281" t="s">
        <v>2424</v>
      </c>
      <c r="C142" s="281" t="s">
        <v>2425</v>
      </c>
      <c r="D142" s="289" t="s">
        <v>2426</v>
      </c>
      <c r="E142" s="284" t="s">
        <v>2427</v>
      </c>
      <c r="F142" s="285">
        <v>43459544</v>
      </c>
      <c r="G142" s="284" t="s">
        <v>2311</v>
      </c>
      <c r="H142" s="20">
        <v>150</v>
      </c>
      <c r="I142" s="115">
        <v>4</v>
      </c>
      <c r="J142" s="134"/>
    </row>
    <row r="143" spans="1:10" ht="22.5">
      <c r="A143" s="19" t="s">
        <v>2296</v>
      </c>
      <c r="B143" s="281" t="s">
        <v>2428</v>
      </c>
      <c r="C143" s="19" t="s">
        <v>2429</v>
      </c>
      <c r="D143" s="289" t="s">
        <v>2430</v>
      </c>
      <c r="E143" s="284" t="s">
        <v>2431</v>
      </c>
      <c r="F143" s="280" t="s">
        <v>2300</v>
      </c>
      <c r="G143" s="19" t="s">
        <v>2301</v>
      </c>
      <c r="H143" s="20">
        <v>10.74</v>
      </c>
      <c r="I143" s="115">
        <v>4</v>
      </c>
      <c r="J143" s="134"/>
    </row>
    <row r="144" spans="1:10" ht="12.75">
      <c r="A144" s="19" t="s">
        <v>2296</v>
      </c>
      <c r="B144" s="281" t="s">
        <v>2428</v>
      </c>
      <c r="C144" s="19" t="s">
        <v>2429</v>
      </c>
      <c r="D144" s="289" t="s">
        <v>2432</v>
      </c>
      <c r="E144" s="284" t="s">
        <v>2433</v>
      </c>
      <c r="F144" s="280" t="s">
        <v>2300</v>
      </c>
      <c r="G144" s="19" t="s">
        <v>2301</v>
      </c>
      <c r="H144" s="20">
        <v>3.5</v>
      </c>
      <c r="I144" s="115">
        <v>4</v>
      </c>
      <c r="J144" s="134"/>
    </row>
    <row r="145" spans="1:10" ht="12.75">
      <c r="A145" s="19" t="s">
        <v>2296</v>
      </c>
      <c r="B145" s="281" t="s">
        <v>2428</v>
      </c>
      <c r="C145" s="19" t="s">
        <v>2429</v>
      </c>
      <c r="D145" s="289" t="s">
        <v>2434</v>
      </c>
      <c r="E145" s="284" t="s">
        <v>2433</v>
      </c>
      <c r="F145" s="280" t="s">
        <v>2300</v>
      </c>
      <c r="G145" s="19" t="s">
        <v>2301</v>
      </c>
      <c r="H145" s="20">
        <v>3.5</v>
      </c>
      <c r="I145" s="115">
        <v>4</v>
      </c>
      <c r="J145" s="134"/>
    </row>
    <row r="146" spans="1:10" ht="12.75">
      <c r="A146" s="19" t="s">
        <v>2296</v>
      </c>
      <c r="B146" s="281" t="s">
        <v>2428</v>
      </c>
      <c r="C146" s="19" t="s">
        <v>2429</v>
      </c>
      <c r="D146" s="289" t="s">
        <v>2426</v>
      </c>
      <c r="E146" s="284" t="s">
        <v>2435</v>
      </c>
      <c r="F146" s="280" t="s">
        <v>2300</v>
      </c>
      <c r="G146" s="19" t="s">
        <v>2301</v>
      </c>
      <c r="H146" s="20">
        <v>6.34</v>
      </c>
      <c r="I146" s="115">
        <v>4</v>
      </c>
      <c r="J146" s="134"/>
    </row>
    <row r="147" spans="1:10" ht="12.75">
      <c r="A147" s="19" t="s">
        <v>2296</v>
      </c>
      <c r="B147" s="281" t="s">
        <v>2436</v>
      </c>
      <c r="C147" s="281" t="s">
        <v>2437</v>
      </c>
      <c r="D147" s="289" t="s">
        <v>2438</v>
      </c>
      <c r="E147" s="284" t="s">
        <v>2439</v>
      </c>
      <c r="F147" s="280" t="s">
        <v>2440</v>
      </c>
      <c r="G147" s="284" t="s">
        <v>2441</v>
      </c>
      <c r="H147" s="20">
        <v>24</v>
      </c>
      <c r="I147" s="115">
        <v>4</v>
      </c>
      <c r="J147" s="134"/>
    </row>
    <row r="148" spans="1:10" ht="12.75">
      <c r="A148" s="19" t="s">
        <v>2296</v>
      </c>
      <c r="B148" s="281" t="s">
        <v>2442</v>
      </c>
      <c r="C148" s="281" t="s">
        <v>2443</v>
      </c>
      <c r="D148" s="289" t="s">
        <v>2438</v>
      </c>
      <c r="E148" s="284" t="s">
        <v>2444</v>
      </c>
      <c r="F148" s="285">
        <v>34720341</v>
      </c>
      <c r="G148" s="284" t="s">
        <v>2322</v>
      </c>
      <c r="H148" s="20">
        <v>1096</v>
      </c>
      <c r="I148" s="115">
        <v>3</v>
      </c>
      <c r="J148" s="134"/>
    </row>
    <row r="149" spans="1:10" ht="22.5">
      <c r="A149" s="19" t="s">
        <v>2296</v>
      </c>
      <c r="B149" s="281" t="s">
        <v>2445</v>
      </c>
      <c r="C149" s="281" t="s">
        <v>2446</v>
      </c>
      <c r="D149" s="289" t="s">
        <v>2438</v>
      </c>
      <c r="E149" s="284" t="s">
        <v>2447</v>
      </c>
      <c r="F149" s="280" t="s">
        <v>2327</v>
      </c>
      <c r="G149" s="284" t="s">
        <v>2328</v>
      </c>
      <c r="H149" s="20">
        <v>550</v>
      </c>
      <c r="I149" s="115">
        <v>2</v>
      </c>
      <c r="J149" s="134"/>
    </row>
    <row r="150" spans="1:10" ht="12.75">
      <c r="A150" s="19" t="s">
        <v>2296</v>
      </c>
      <c r="B150" s="281" t="s">
        <v>2419</v>
      </c>
      <c r="C150" s="281" t="s">
        <v>2448</v>
      </c>
      <c r="D150" s="289" t="s">
        <v>2449</v>
      </c>
      <c r="E150" s="284" t="s">
        <v>2450</v>
      </c>
      <c r="F150" s="280" t="s">
        <v>2337</v>
      </c>
      <c r="G150" s="284" t="s">
        <v>2338</v>
      </c>
      <c r="H150" s="20">
        <v>450</v>
      </c>
      <c r="I150" s="115">
        <v>4</v>
      </c>
      <c r="J150" s="134"/>
    </row>
    <row r="151" spans="1:10" ht="22.5">
      <c r="A151" s="19" t="s">
        <v>2296</v>
      </c>
      <c r="B151" s="281" t="s">
        <v>2451</v>
      </c>
      <c r="C151" s="281" t="s">
        <v>2452</v>
      </c>
      <c r="D151" s="289" t="s">
        <v>2449</v>
      </c>
      <c r="E151" s="284" t="s">
        <v>2453</v>
      </c>
      <c r="F151" s="280" t="s">
        <v>2306</v>
      </c>
      <c r="G151" s="284" t="s">
        <v>2307</v>
      </c>
      <c r="H151" s="20">
        <v>58.01</v>
      </c>
      <c r="I151" s="115">
        <v>4</v>
      </c>
      <c r="J151" s="134"/>
    </row>
    <row r="152" spans="1:10" ht="12.75">
      <c r="A152" s="19" t="s">
        <v>2296</v>
      </c>
      <c r="B152" s="281" t="s">
        <v>2454</v>
      </c>
      <c r="C152" s="281" t="s">
        <v>2455</v>
      </c>
      <c r="D152" s="289" t="s">
        <v>2456</v>
      </c>
      <c r="E152" s="284" t="s">
        <v>2457</v>
      </c>
      <c r="F152" s="280" t="s">
        <v>2327</v>
      </c>
      <c r="G152" s="284" t="s">
        <v>2328</v>
      </c>
      <c r="H152" s="290">
        <v>700</v>
      </c>
      <c r="I152" s="115">
        <v>2</v>
      </c>
      <c r="J152" s="134"/>
    </row>
    <row r="153" spans="1:10" ht="12.75">
      <c r="A153" s="19" t="s">
        <v>2296</v>
      </c>
      <c r="B153" s="281" t="s">
        <v>2404</v>
      </c>
      <c r="C153" s="281" t="s">
        <v>2458</v>
      </c>
      <c r="D153" s="289" t="s">
        <v>2459</v>
      </c>
      <c r="E153" s="284" t="s">
        <v>2460</v>
      </c>
      <c r="F153" s="280" t="s">
        <v>2406</v>
      </c>
      <c r="G153" s="284" t="s">
        <v>2407</v>
      </c>
      <c r="H153" s="20">
        <v>74.48</v>
      </c>
      <c r="I153" s="115">
        <v>4</v>
      </c>
      <c r="J153" s="134"/>
    </row>
    <row r="154" spans="1:10" ht="12.75">
      <c r="A154" s="19" t="s">
        <v>2296</v>
      </c>
      <c r="B154" s="281" t="s">
        <v>2454</v>
      </c>
      <c r="C154" s="281" t="s">
        <v>2455</v>
      </c>
      <c r="D154" s="289" t="s">
        <v>2456</v>
      </c>
      <c r="E154" s="284" t="s">
        <v>2457</v>
      </c>
      <c r="F154" s="280" t="s">
        <v>2327</v>
      </c>
      <c r="G154" s="284" t="s">
        <v>2328</v>
      </c>
      <c r="H154" s="20">
        <v>700</v>
      </c>
      <c r="I154" s="115">
        <v>3</v>
      </c>
      <c r="J154" s="134"/>
    </row>
    <row r="155" spans="1:10" ht="56.25">
      <c r="A155" s="19" t="s">
        <v>2296</v>
      </c>
      <c r="B155" s="19" t="s">
        <v>2461</v>
      </c>
      <c r="C155" s="19" t="s">
        <v>2462</v>
      </c>
      <c r="D155" s="283">
        <v>43201</v>
      </c>
      <c r="E155" s="278" t="s">
        <v>2463</v>
      </c>
      <c r="F155" s="280" t="s">
        <v>2464</v>
      </c>
      <c r="G155" s="19" t="s">
        <v>2465</v>
      </c>
      <c r="H155" s="20">
        <v>216</v>
      </c>
      <c r="I155" s="115">
        <v>2</v>
      </c>
      <c r="J155" s="134"/>
    </row>
    <row r="156" spans="1:10" ht="56.25">
      <c r="A156" s="19" t="s">
        <v>2296</v>
      </c>
      <c r="B156" s="19" t="s">
        <v>2466</v>
      </c>
      <c r="C156" s="19" t="s">
        <v>2467</v>
      </c>
      <c r="D156" s="283">
        <v>43210</v>
      </c>
      <c r="E156" s="278" t="s">
        <v>2463</v>
      </c>
      <c r="F156" s="280" t="s">
        <v>2468</v>
      </c>
      <c r="G156" s="19" t="s">
        <v>2343</v>
      </c>
      <c r="H156" s="20">
        <v>708.85</v>
      </c>
      <c r="I156" s="115">
        <v>2</v>
      </c>
      <c r="J156" s="134"/>
    </row>
    <row r="157" spans="1:10" ht="22.5">
      <c r="A157" s="19" t="s">
        <v>2296</v>
      </c>
      <c r="B157" s="19" t="s">
        <v>2469</v>
      </c>
      <c r="C157" s="19" t="s">
        <v>2470</v>
      </c>
      <c r="D157" s="283">
        <v>43208</v>
      </c>
      <c r="E157" s="19" t="s">
        <v>2471</v>
      </c>
      <c r="F157" s="280" t="s">
        <v>2472</v>
      </c>
      <c r="G157" s="19" t="s">
        <v>2473</v>
      </c>
      <c r="H157" s="20">
        <v>1000</v>
      </c>
      <c r="I157" s="115">
        <v>2</v>
      </c>
      <c r="J157" s="134"/>
    </row>
    <row r="158" spans="1:10" ht="22.5">
      <c r="A158" s="19" t="s">
        <v>2296</v>
      </c>
      <c r="B158" s="19" t="s">
        <v>2474</v>
      </c>
      <c r="C158" s="19" t="s">
        <v>2475</v>
      </c>
      <c r="D158" s="283">
        <v>43208</v>
      </c>
      <c r="E158" s="19" t="s">
        <v>2476</v>
      </c>
      <c r="F158" s="280" t="s">
        <v>2477</v>
      </c>
      <c r="G158" s="19" t="s">
        <v>2478</v>
      </c>
      <c r="H158" s="20">
        <v>1000</v>
      </c>
      <c r="I158" s="115">
        <v>2</v>
      </c>
      <c r="J158" s="134"/>
    </row>
    <row r="159" spans="1:10" ht="12.75">
      <c r="A159" s="19" t="s">
        <v>2296</v>
      </c>
      <c r="B159" s="19" t="s">
        <v>2479</v>
      </c>
      <c r="C159" s="19" t="s">
        <v>2480</v>
      </c>
      <c r="D159" s="283">
        <v>43210</v>
      </c>
      <c r="E159" s="19" t="s">
        <v>2481</v>
      </c>
      <c r="F159" s="280" t="s">
        <v>2482</v>
      </c>
      <c r="G159" s="19" t="s">
        <v>2483</v>
      </c>
      <c r="H159" s="20">
        <v>36.99</v>
      </c>
      <c r="I159" s="115">
        <v>2</v>
      </c>
      <c r="J159" s="134"/>
    </row>
    <row r="160" spans="1:10" ht="56.25">
      <c r="A160" s="19" t="s">
        <v>2296</v>
      </c>
      <c r="B160" s="19" t="s">
        <v>2484</v>
      </c>
      <c r="C160" s="19" t="s">
        <v>2485</v>
      </c>
      <c r="D160" s="283">
        <v>43203</v>
      </c>
      <c r="E160" s="278" t="s">
        <v>2486</v>
      </c>
      <c r="F160" s="280"/>
      <c r="G160" s="19" t="s">
        <v>2487</v>
      </c>
      <c r="H160" s="20">
        <v>395</v>
      </c>
      <c r="I160" s="115">
        <v>3</v>
      </c>
      <c r="J160" s="134"/>
    </row>
    <row r="161" spans="1:10" ht="22.5">
      <c r="A161" s="19" t="s">
        <v>2296</v>
      </c>
      <c r="B161" s="19" t="s">
        <v>2488</v>
      </c>
      <c r="C161" s="19" t="s">
        <v>2489</v>
      </c>
      <c r="D161" s="283">
        <v>43216</v>
      </c>
      <c r="E161" s="278" t="s">
        <v>2490</v>
      </c>
      <c r="F161" s="280"/>
      <c r="G161" s="19" t="s">
        <v>2491</v>
      </c>
      <c r="H161" s="20">
        <v>778.02</v>
      </c>
      <c r="I161" s="115">
        <v>3</v>
      </c>
      <c r="J161" s="134"/>
    </row>
    <row r="162" spans="1:10" ht="22.5">
      <c r="A162" s="19" t="s">
        <v>2296</v>
      </c>
      <c r="B162" s="19" t="s">
        <v>2492</v>
      </c>
      <c r="C162" s="19" t="s">
        <v>2493</v>
      </c>
      <c r="D162" s="283">
        <v>43203</v>
      </c>
      <c r="E162" s="19" t="s">
        <v>2494</v>
      </c>
      <c r="F162" s="280"/>
      <c r="G162" s="19" t="s">
        <v>2322</v>
      </c>
      <c r="H162" s="20">
        <v>12.5</v>
      </c>
      <c r="I162" s="115">
        <v>4</v>
      </c>
      <c r="J162" s="134"/>
    </row>
    <row r="163" spans="1:10" ht="12.75">
      <c r="A163" s="19" t="s">
        <v>2296</v>
      </c>
      <c r="B163" s="19" t="s">
        <v>2495</v>
      </c>
      <c r="C163" s="19" t="s">
        <v>2480</v>
      </c>
      <c r="D163" s="283">
        <v>43210</v>
      </c>
      <c r="E163" s="19" t="s">
        <v>2496</v>
      </c>
      <c r="F163" s="280"/>
      <c r="G163" s="19" t="s">
        <v>2322</v>
      </c>
      <c r="H163" s="20">
        <v>137.30000000000001</v>
      </c>
      <c r="I163" s="115">
        <v>4</v>
      </c>
      <c r="J163" s="134"/>
    </row>
    <row r="164" spans="1:10" ht="22.5">
      <c r="A164" s="19" t="s">
        <v>2296</v>
      </c>
      <c r="B164" s="19" t="s">
        <v>2497</v>
      </c>
      <c r="C164" s="19" t="s">
        <v>2462</v>
      </c>
      <c r="D164" s="283">
        <v>43201</v>
      </c>
      <c r="E164" s="19" t="s">
        <v>2498</v>
      </c>
      <c r="F164" s="280"/>
      <c r="G164" s="19" t="s">
        <v>2499</v>
      </c>
      <c r="H164" s="20">
        <v>1683</v>
      </c>
      <c r="I164" s="115">
        <v>3</v>
      </c>
      <c r="J164" s="134"/>
    </row>
    <row r="165" spans="1:10" ht="22.5">
      <c r="A165" s="19" t="s">
        <v>2296</v>
      </c>
      <c r="B165" s="19" t="s">
        <v>2500</v>
      </c>
      <c r="C165" s="19" t="s">
        <v>2480</v>
      </c>
      <c r="D165" s="283">
        <v>43210</v>
      </c>
      <c r="E165" s="19" t="s">
        <v>2501</v>
      </c>
      <c r="F165" s="280"/>
      <c r="G165" s="19" t="s">
        <v>2322</v>
      </c>
      <c r="H165" s="20">
        <v>40.9</v>
      </c>
      <c r="I165" s="115">
        <v>3</v>
      </c>
      <c r="J165" s="134"/>
    </row>
    <row r="166" spans="1:10" ht="56.25">
      <c r="A166" s="19" t="s">
        <v>2296</v>
      </c>
      <c r="B166" s="19" t="s">
        <v>2500</v>
      </c>
      <c r="C166" s="19" t="s">
        <v>2480</v>
      </c>
      <c r="D166" s="283">
        <v>43214</v>
      </c>
      <c r="E166" s="278" t="s">
        <v>2502</v>
      </c>
      <c r="F166" s="280"/>
      <c r="G166" s="19" t="s">
        <v>2322</v>
      </c>
      <c r="H166" s="20">
        <v>592</v>
      </c>
      <c r="I166" s="115">
        <v>3</v>
      </c>
      <c r="J166" s="134"/>
    </row>
    <row r="167" spans="1:10" ht="56.25">
      <c r="A167" s="19" t="s">
        <v>2296</v>
      </c>
      <c r="B167" s="19" t="s">
        <v>2503</v>
      </c>
      <c r="C167" s="19" t="s">
        <v>2485</v>
      </c>
      <c r="D167" s="283">
        <v>43203</v>
      </c>
      <c r="E167" s="278" t="s">
        <v>2504</v>
      </c>
      <c r="F167" s="280"/>
      <c r="G167" s="19" t="s">
        <v>2322</v>
      </c>
      <c r="H167" s="20">
        <v>2112.5</v>
      </c>
      <c r="I167" s="115">
        <v>3</v>
      </c>
      <c r="J167" s="134"/>
    </row>
    <row r="168" spans="1:10" ht="56.25">
      <c r="A168" s="19" t="s">
        <v>2296</v>
      </c>
      <c r="B168" s="19" t="s">
        <v>2505</v>
      </c>
      <c r="C168" s="19" t="s">
        <v>2489</v>
      </c>
      <c r="D168" s="283">
        <v>43216</v>
      </c>
      <c r="E168" s="278" t="s">
        <v>2506</v>
      </c>
      <c r="F168" s="280"/>
      <c r="G168" s="19" t="s">
        <v>2322</v>
      </c>
      <c r="H168" s="20">
        <v>317.98</v>
      </c>
      <c r="I168" s="115">
        <v>2</v>
      </c>
      <c r="J168" s="134"/>
    </row>
    <row r="169" spans="1:10" ht="12.75">
      <c r="A169" s="19" t="s">
        <v>2296</v>
      </c>
      <c r="B169" s="19" t="s">
        <v>2507</v>
      </c>
      <c r="C169" s="19" t="s">
        <v>2508</v>
      </c>
      <c r="D169" s="283">
        <v>43210</v>
      </c>
      <c r="E169" s="19" t="s">
        <v>2509</v>
      </c>
      <c r="F169" s="280" t="s">
        <v>2510</v>
      </c>
      <c r="G169" s="19" t="s">
        <v>2511</v>
      </c>
      <c r="H169" s="20">
        <v>26.73</v>
      </c>
      <c r="I169" s="115">
        <v>4</v>
      </c>
      <c r="J169" s="134"/>
    </row>
    <row r="170" spans="1:10" ht="22.5">
      <c r="A170" s="19" t="s">
        <v>2296</v>
      </c>
      <c r="B170" s="19" t="s">
        <v>2512</v>
      </c>
      <c r="C170" s="19" t="s">
        <v>2513</v>
      </c>
      <c r="D170" s="283">
        <v>43210</v>
      </c>
      <c r="E170" s="19" t="s">
        <v>2514</v>
      </c>
      <c r="F170" s="280"/>
      <c r="G170" s="19" t="s">
        <v>2515</v>
      </c>
      <c r="H170" s="20">
        <v>100</v>
      </c>
      <c r="I170" s="115">
        <v>4</v>
      </c>
      <c r="J170" s="134"/>
    </row>
    <row r="171" spans="1:10" ht="22.5">
      <c r="A171" s="19" t="s">
        <v>2296</v>
      </c>
      <c r="B171" s="19" t="s">
        <v>2516</v>
      </c>
      <c r="C171" s="19" t="s">
        <v>2508</v>
      </c>
      <c r="D171" s="283">
        <v>43210</v>
      </c>
      <c r="E171" s="19" t="s">
        <v>2517</v>
      </c>
      <c r="F171" s="280" t="s">
        <v>2518</v>
      </c>
      <c r="G171" s="19" t="s">
        <v>2519</v>
      </c>
      <c r="H171" s="20">
        <v>5.74</v>
      </c>
      <c r="I171" s="115">
        <v>4</v>
      </c>
      <c r="J171" s="134"/>
    </row>
    <row r="172" spans="1:10" ht="22.5">
      <c r="A172" s="19" t="s">
        <v>2296</v>
      </c>
      <c r="B172" s="19" t="s">
        <v>2520</v>
      </c>
      <c r="C172" s="19" t="s">
        <v>2521</v>
      </c>
      <c r="D172" s="283">
        <v>43203</v>
      </c>
      <c r="E172" s="19" t="s">
        <v>2522</v>
      </c>
      <c r="F172" s="280" t="s">
        <v>2523</v>
      </c>
      <c r="G172" s="19" t="s">
        <v>713</v>
      </c>
      <c r="H172" s="20">
        <v>397.5</v>
      </c>
      <c r="I172" s="115">
        <v>3</v>
      </c>
      <c r="J172" s="134"/>
    </row>
    <row r="173" spans="1:10" ht="12.75">
      <c r="A173" s="19" t="s">
        <v>2296</v>
      </c>
      <c r="B173" s="19" t="s">
        <v>2524</v>
      </c>
      <c r="C173" s="19" t="s">
        <v>2525</v>
      </c>
      <c r="D173" s="283">
        <v>43201</v>
      </c>
      <c r="E173" s="19" t="s">
        <v>2526</v>
      </c>
      <c r="F173" s="280" t="s">
        <v>2300</v>
      </c>
      <c r="G173" s="19" t="s">
        <v>2301</v>
      </c>
      <c r="H173" s="20">
        <v>3.5</v>
      </c>
      <c r="I173" s="115">
        <v>4</v>
      </c>
      <c r="J173" s="134"/>
    </row>
    <row r="174" spans="1:10" ht="12.75">
      <c r="A174" s="19" t="s">
        <v>2296</v>
      </c>
      <c r="B174" s="19" t="s">
        <v>2524</v>
      </c>
      <c r="C174" s="19" t="s">
        <v>2525</v>
      </c>
      <c r="D174" s="283">
        <v>43208</v>
      </c>
      <c r="E174" s="19" t="s">
        <v>2526</v>
      </c>
      <c r="F174" s="280" t="s">
        <v>2300</v>
      </c>
      <c r="G174" s="19" t="s">
        <v>2301</v>
      </c>
      <c r="H174" s="20">
        <v>3.5</v>
      </c>
      <c r="I174" s="115">
        <v>4</v>
      </c>
      <c r="J174" s="134"/>
    </row>
    <row r="175" spans="1:10" ht="12.75">
      <c r="A175" s="19" t="s">
        <v>2296</v>
      </c>
      <c r="B175" s="19" t="s">
        <v>2524</v>
      </c>
      <c r="C175" s="19" t="s">
        <v>2525</v>
      </c>
      <c r="D175" s="283">
        <v>43220</v>
      </c>
      <c r="E175" s="19" t="s">
        <v>2526</v>
      </c>
      <c r="F175" s="280" t="s">
        <v>2300</v>
      </c>
      <c r="G175" s="19" t="s">
        <v>2301</v>
      </c>
      <c r="H175" s="20">
        <v>10.46</v>
      </c>
      <c r="I175" s="115">
        <v>4</v>
      </c>
      <c r="J175" s="134"/>
    </row>
    <row r="176" spans="1:10" ht="12.75">
      <c r="A176" s="19" t="s">
        <v>2296</v>
      </c>
      <c r="B176" s="19" t="s">
        <v>2527</v>
      </c>
      <c r="C176" s="19" t="s">
        <v>2528</v>
      </c>
      <c r="D176" s="283">
        <v>43220</v>
      </c>
      <c r="E176" s="19" t="s">
        <v>2529</v>
      </c>
      <c r="F176" s="19"/>
      <c r="G176" s="19" t="s">
        <v>2532</v>
      </c>
      <c r="H176" s="20">
        <v>150</v>
      </c>
      <c r="I176" s="115">
        <v>4</v>
      </c>
      <c r="J176" s="134"/>
    </row>
    <row r="177" spans="1:10" ht="12.75">
      <c r="A177" s="19" t="s">
        <v>2296</v>
      </c>
      <c r="B177" s="19" t="s">
        <v>2527</v>
      </c>
      <c r="C177" s="19" t="s">
        <v>2528</v>
      </c>
      <c r="D177" s="283">
        <v>43220</v>
      </c>
      <c r="E177" s="19" t="s">
        <v>2530</v>
      </c>
      <c r="F177" s="19"/>
      <c r="G177" s="19" t="s">
        <v>2532</v>
      </c>
      <c r="H177" s="20">
        <v>37.79</v>
      </c>
      <c r="I177" s="115">
        <v>4</v>
      </c>
      <c r="J177" s="134"/>
    </row>
    <row r="178" spans="1:10" ht="12.75">
      <c r="A178" s="19" t="s">
        <v>2296</v>
      </c>
      <c r="B178" s="19" t="s">
        <v>2527</v>
      </c>
      <c r="C178" s="19" t="s">
        <v>2528</v>
      </c>
      <c r="D178" s="283">
        <v>43220</v>
      </c>
      <c r="E178" s="19" t="s">
        <v>2531</v>
      </c>
      <c r="F178" s="19"/>
      <c r="G178" s="19" t="s">
        <v>2532</v>
      </c>
      <c r="H178" s="20">
        <v>15</v>
      </c>
      <c r="I178" s="115">
        <v>4</v>
      </c>
      <c r="J178" s="134"/>
    </row>
    <row r="179" spans="1:10" ht="12.75">
      <c r="A179" s="19" t="s">
        <v>2296</v>
      </c>
      <c r="B179" s="281" t="s">
        <v>2525</v>
      </c>
      <c r="C179" s="281" t="s">
        <v>2533</v>
      </c>
      <c r="D179" s="289" t="s">
        <v>2534</v>
      </c>
      <c r="E179" s="284" t="s">
        <v>2535</v>
      </c>
      <c r="F179" s="285">
        <v>34720341</v>
      </c>
      <c r="G179" s="284" t="s">
        <v>2322</v>
      </c>
      <c r="H179" s="20">
        <v>1096</v>
      </c>
      <c r="I179" s="115">
        <v>4</v>
      </c>
      <c r="J179" s="134"/>
    </row>
    <row r="180" spans="1:10" ht="22.5">
      <c r="A180" s="19" t="s">
        <v>2296</v>
      </c>
      <c r="B180" s="281" t="s">
        <v>2536</v>
      </c>
      <c r="C180" s="281" t="s">
        <v>2537</v>
      </c>
      <c r="D180" s="289" t="s">
        <v>2538</v>
      </c>
      <c r="E180" s="284" t="s">
        <v>2539</v>
      </c>
      <c r="F180" s="280" t="s">
        <v>2327</v>
      </c>
      <c r="G180" s="284" t="s">
        <v>2328</v>
      </c>
      <c r="H180" s="20">
        <v>550</v>
      </c>
      <c r="I180" s="115">
        <v>2</v>
      </c>
      <c r="J180" s="134"/>
    </row>
    <row r="181" spans="1:10" ht="12.75">
      <c r="A181" s="19" t="s">
        <v>2296</v>
      </c>
      <c r="B181" s="281" t="s">
        <v>2540</v>
      </c>
      <c r="C181" s="281" t="s">
        <v>2541</v>
      </c>
      <c r="D181" s="289" t="s">
        <v>2542</v>
      </c>
      <c r="E181" s="284" t="s">
        <v>2543</v>
      </c>
      <c r="F181" s="285">
        <v>47194235</v>
      </c>
      <c r="G181" s="284" t="s">
        <v>2332</v>
      </c>
      <c r="H181" s="20">
        <v>360</v>
      </c>
      <c r="I181" s="115">
        <v>4</v>
      </c>
      <c r="J181" s="134"/>
    </row>
    <row r="182" spans="1:10" ht="12.75">
      <c r="A182" s="19" t="s">
        <v>2296</v>
      </c>
      <c r="B182" s="281" t="s">
        <v>2544</v>
      </c>
      <c r="C182" s="281" t="s">
        <v>2545</v>
      </c>
      <c r="D182" s="289" t="s">
        <v>2546</v>
      </c>
      <c r="E182" s="284" t="s">
        <v>2547</v>
      </c>
      <c r="F182" s="280" t="s">
        <v>2548</v>
      </c>
      <c r="G182" s="284" t="s">
        <v>2549</v>
      </c>
      <c r="H182" s="20">
        <v>98.73</v>
      </c>
      <c r="I182" s="115">
        <v>3</v>
      </c>
      <c r="J182" s="134"/>
    </row>
    <row r="183" spans="1:10" ht="22.5">
      <c r="A183" s="19" t="s">
        <v>2296</v>
      </c>
      <c r="B183" s="281" t="s">
        <v>2550</v>
      </c>
      <c r="C183" s="281" t="s">
        <v>2551</v>
      </c>
      <c r="D183" s="289" t="s">
        <v>2552</v>
      </c>
      <c r="E183" s="284" t="s">
        <v>2553</v>
      </c>
      <c r="F183" s="280"/>
      <c r="G183" s="284" t="s">
        <v>2554</v>
      </c>
      <c r="H183" s="20">
        <v>559.97</v>
      </c>
      <c r="I183" s="115">
        <v>2</v>
      </c>
      <c r="J183" s="134"/>
    </row>
    <row r="184" spans="1:10" ht="22.5">
      <c r="A184" s="19" t="s">
        <v>2296</v>
      </c>
      <c r="B184" s="281" t="s">
        <v>2555</v>
      </c>
      <c r="C184" s="281" t="s">
        <v>2556</v>
      </c>
      <c r="D184" s="289" t="s">
        <v>2557</v>
      </c>
      <c r="E184" s="284" t="s">
        <v>2558</v>
      </c>
      <c r="F184" s="280" t="s">
        <v>2306</v>
      </c>
      <c r="G184" s="284" t="s">
        <v>2307</v>
      </c>
      <c r="H184" s="20">
        <v>58.01</v>
      </c>
      <c r="I184" s="115">
        <v>4</v>
      </c>
      <c r="J184" s="134"/>
    </row>
    <row r="185" spans="1:10" ht="12.75">
      <c r="A185" s="19" t="s">
        <v>2296</v>
      </c>
      <c r="B185" s="281" t="s">
        <v>2559</v>
      </c>
      <c r="C185" s="281" t="s">
        <v>2560</v>
      </c>
      <c r="D185" s="289" t="s">
        <v>2561</v>
      </c>
      <c r="E185" s="284" t="s">
        <v>2562</v>
      </c>
      <c r="F185" s="280" t="s">
        <v>2337</v>
      </c>
      <c r="G185" s="284" t="s">
        <v>2338</v>
      </c>
      <c r="H185" s="20">
        <v>450</v>
      </c>
      <c r="I185" s="115">
        <v>4</v>
      </c>
      <c r="J185" s="134"/>
    </row>
    <row r="186" spans="1:10" ht="12.75">
      <c r="A186" s="19" t="s">
        <v>2296</v>
      </c>
      <c r="B186" s="281" t="s">
        <v>2404</v>
      </c>
      <c r="C186" s="281" t="s">
        <v>2563</v>
      </c>
      <c r="D186" s="289" t="s">
        <v>2564</v>
      </c>
      <c r="E186" s="284" t="s">
        <v>2565</v>
      </c>
      <c r="F186" s="280" t="s">
        <v>2406</v>
      </c>
      <c r="G186" s="284" t="s">
        <v>2407</v>
      </c>
      <c r="H186" s="20">
        <v>74.48</v>
      </c>
      <c r="I186" s="115">
        <v>4</v>
      </c>
      <c r="J186" s="134"/>
    </row>
    <row r="187" spans="1:10" ht="12.75">
      <c r="A187" s="19" t="s">
        <v>2296</v>
      </c>
      <c r="B187" s="19" t="s">
        <v>2566</v>
      </c>
      <c r="C187" s="19" t="s">
        <v>2567</v>
      </c>
      <c r="D187" s="283">
        <v>43251</v>
      </c>
      <c r="E187" s="19" t="s">
        <v>2568</v>
      </c>
      <c r="F187" s="280"/>
      <c r="G187" s="19" t="s">
        <v>2569</v>
      </c>
      <c r="H187" s="20">
        <v>150</v>
      </c>
      <c r="I187" s="115">
        <v>4</v>
      </c>
      <c r="J187" s="134"/>
    </row>
    <row r="188" spans="1:10" ht="12.75">
      <c r="A188" s="19" t="s">
        <v>2296</v>
      </c>
      <c r="B188" s="19" t="s">
        <v>2566</v>
      </c>
      <c r="C188" s="19" t="s">
        <v>2567</v>
      </c>
      <c r="D188" s="283">
        <v>43251</v>
      </c>
      <c r="E188" s="19" t="s">
        <v>2570</v>
      </c>
      <c r="F188" s="19"/>
      <c r="G188" s="19" t="s">
        <v>2569</v>
      </c>
      <c r="H188" s="20">
        <v>37.79</v>
      </c>
      <c r="I188" s="115">
        <v>4</v>
      </c>
      <c r="J188" s="134"/>
    </row>
    <row r="189" spans="1:10" ht="12.75">
      <c r="A189" s="19" t="s">
        <v>2296</v>
      </c>
      <c r="B189" s="19" t="s">
        <v>2566</v>
      </c>
      <c r="C189" s="19" t="s">
        <v>2567</v>
      </c>
      <c r="D189" s="283">
        <v>43251</v>
      </c>
      <c r="E189" s="19" t="s">
        <v>2571</v>
      </c>
      <c r="F189" s="19"/>
      <c r="G189" s="19" t="s">
        <v>2569</v>
      </c>
      <c r="H189" s="20">
        <v>15</v>
      </c>
      <c r="I189" s="115">
        <v>4</v>
      </c>
      <c r="J189" s="134"/>
    </row>
    <row r="190" spans="1:10" ht="12.75">
      <c r="A190" s="19" t="s">
        <v>2296</v>
      </c>
      <c r="B190" s="19" t="s">
        <v>2572</v>
      </c>
      <c r="C190" s="281" t="s">
        <v>2572</v>
      </c>
      <c r="D190" s="289" t="s">
        <v>2573</v>
      </c>
      <c r="E190" s="19" t="s">
        <v>2526</v>
      </c>
      <c r="F190" s="280" t="s">
        <v>2300</v>
      </c>
      <c r="G190" s="19" t="s">
        <v>2301</v>
      </c>
      <c r="H190" s="20">
        <v>3.5</v>
      </c>
      <c r="I190" s="115">
        <v>4</v>
      </c>
      <c r="J190" s="134"/>
    </row>
    <row r="191" spans="1:10" ht="12.75">
      <c r="A191" s="19" t="s">
        <v>2296</v>
      </c>
      <c r="B191" s="19" t="s">
        <v>2572</v>
      </c>
      <c r="C191" s="281" t="s">
        <v>2572</v>
      </c>
      <c r="D191" s="289" t="s">
        <v>2546</v>
      </c>
      <c r="E191" s="19" t="s">
        <v>2526</v>
      </c>
      <c r="F191" s="280" t="s">
        <v>2300</v>
      </c>
      <c r="G191" s="19" t="s">
        <v>2301</v>
      </c>
      <c r="H191" s="20">
        <v>13.5</v>
      </c>
      <c r="I191" s="115">
        <v>4</v>
      </c>
      <c r="J191" s="134"/>
    </row>
    <row r="192" spans="1:10" ht="12.75">
      <c r="A192" s="19" t="s">
        <v>2296</v>
      </c>
      <c r="B192" s="19" t="s">
        <v>2572</v>
      </c>
      <c r="C192" s="281" t="s">
        <v>2572</v>
      </c>
      <c r="D192" s="289" t="s">
        <v>2552</v>
      </c>
      <c r="E192" s="19" t="s">
        <v>2574</v>
      </c>
      <c r="F192" s="280" t="s">
        <v>2300</v>
      </c>
      <c r="G192" s="19" t="s">
        <v>2301</v>
      </c>
      <c r="H192" s="20">
        <v>10</v>
      </c>
      <c r="I192" s="115">
        <v>4</v>
      </c>
      <c r="J192" s="134"/>
    </row>
    <row r="193" spans="1:10" ht="12.75">
      <c r="A193" s="19" t="s">
        <v>2296</v>
      </c>
      <c r="B193" s="19" t="s">
        <v>2572</v>
      </c>
      <c r="C193" s="281" t="s">
        <v>2572</v>
      </c>
      <c r="D193" s="289" t="s">
        <v>2575</v>
      </c>
      <c r="E193" s="19" t="s">
        <v>2526</v>
      </c>
      <c r="F193" s="280" t="s">
        <v>2300</v>
      </c>
      <c r="G193" s="19" t="s">
        <v>2301</v>
      </c>
      <c r="H193" s="20">
        <v>13.5</v>
      </c>
      <c r="I193" s="115">
        <v>4</v>
      </c>
      <c r="J193" s="134"/>
    </row>
    <row r="194" spans="1:10" ht="12.75">
      <c r="A194" s="19" t="s">
        <v>2296</v>
      </c>
      <c r="B194" s="19" t="s">
        <v>2572</v>
      </c>
      <c r="C194" s="281" t="s">
        <v>2572</v>
      </c>
      <c r="D194" s="289" t="s">
        <v>2576</v>
      </c>
      <c r="E194" s="19" t="s">
        <v>2526</v>
      </c>
      <c r="F194" s="280" t="s">
        <v>2300</v>
      </c>
      <c r="G194" s="19" t="s">
        <v>2301</v>
      </c>
      <c r="H194" s="20">
        <v>7</v>
      </c>
      <c r="I194" s="115">
        <v>4</v>
      </c>
      <c r="J194" s="134"/>
    </row>
    <row r="195" spans="1:10" ht="12.75">
      <c r="A195" s="19" t="s">
        <v>2296</v>
      </c>
      <c r="B195" s="19"/>
      <c r="C195" s="19"/>
      <c r="D195" s="288"/>
      <c r="E195" s="19"/>
      <c r="F195" s="19"/>
      <c r="G195" s="19"/>
      <c r="H195" s="20"/>
      <c r="I195" s="115"/>
      <c r="J195" s="134"/>
    </row>
    <row r="196" spans="1:10" ht="12.75">
      <c r="A196" s="19" t="s">
        <v>2296</v>
      </c>
      <c r="B196" s="19"/>
      <c r="C196" s="19"/>
      <c r="D196" s="288"/>
      <c r="E196" s="19"/>
      <c r="F196" s="19"/>
      <c r="G196" s="19"/>
      <c r="H196" s="20"/>
      <c r="I196" s="115"/>
      <c r="J196" s="134"/>
    </row>
    <row r="197" spans="1:10" ht="12.75">
      <c r="A197" s="19" t="s">
        <v>2296</v>
      </c>
      <c r="B197" s="19"/>
      <c r="C197" s="19"/>
      <c r="D197" s="288"/>
      <c r="E197" s="19"/>
      <c r="F197" s="19"/>
      <c r="G197" s="19"/>
      <c r="H197" s="20"/>
      <c r="I197" s="115"/>
      <c r="J197" s="134"/>
    </row>
    <row r="198" spans="1:10" ht="12.75">
      <c r="A198" s="19" t="s">
        <v>2296</v>
      </c>
      <c r="B198" s="19"/>
      <c r="C198" s="19"/>
      <c r="D198" s="288"/>
      <c r="E198" s="19"/>
      <c r="F198" s="19"/>
      <c r="G198" s="19"/>
      <c r="H198" s="20"/>
      <c r="I198" s="115"/>
      <c r="J198" s="134"/>
    </row>
    <row r="199" spans="1:10" ht="12.75">
      <c r="A199" s="19" t="s">
        <v>2296</v>
      </c>
      <c r="B199" s="19"/>
      <c r="C199" s="19"/>
      <c r="D199" s="288"/>
      <c r="E199" s="19"/>
      <c r="F199" s="19"/>
      <c r="G199" s="19"/>
      <c r="H199" s="20"/>
      <c r="I199" s="115"/>
      <c r="J199" s="134"/>
    </row>
    <row r="200" spans="1:10" ht="12.75">
      <c r="A200" s="19" t="s">
        <v>2296</v>
      </c>
      <c r="B200" s="19"/>
      <c r="C200" s="19"/>
      <c r="D200" s="288"/>
      <c r="E200" s="19"/>
      <c r="F200" s="19"/>
      <c r="G200" s="19"/>
      <c r="H200" s="20"/>
      <c r="I200" s="115"/>
      <c r="J200" s="134"/>
    </row>
    <row r="201" spans="1:10" ht="12.75">
      <c r="A201" s="19" t="s">
        <v>2296</v>
      </c>
      <c r="B201" s="19"/>
      <c r="C201" s="19"/>
      <c r="D201" s="288"/>
      <c r="E201" s="19"/>
      <c r="F201" s="19"/>
      <c r="G201" s="19"/>
      <c r="H201" s="20"/>
      <c r="I201" s="115"/>
      <c r="J201" s="134"/>
    </row>
    <row r="202" spans="1:10" ht="12.75">
      <c r="A202" s="19" t="s">
        <v>2296</v>
      </c>
      <c r="B202" s="19"/>
      <c r="C202" s="19"/>
      <c r="D202" s="288"/>
      <c r="E202" s="19"/>
      <c r="F202" s="19"/>
      <c r="G202" s="19"/>
      <c r="H202" s="20"/>
      <c r="I202" s="115"/>
      <c r="J202" s="134"/>
    </row>
    <row r="203" spans="1:10" ht="12.75">
      <c r="A203" s="19" t="s">
        <v>2296</v>
      </c>
      <c r="B203" s="19"/>
      <c r="C203" s="19"/>
      <c r="D203" s="288"/>
      <c r="E203" s="19"/>
      <c r="F203" s="19"/>
      <c r="G203" s="19"/>
      <c r="H203" s="20"/>
      <c r="I203" s="115"/>
      <c r="J203" s="134"/>
    </row>
    <row r="204" spans="1:10" ht="12.75">
      <c r="A204" s="19" t="s">
        <v>2296</v>
      </c>
      <c r="B204" s="19"/>
      <c r="C204" s="19"/>
      <c r="D204" s="288"/>
      <c r="E204" s="19"/>
      <c r="F204" s="19"/>
      <c r="G204" s="19"/>
      <c r="H204" s="20"/>
      <c r="I204" s="115"/>
      <c r="J204" s="134"/>
    </row>
    <row r="205" spans="1:10" ht="12.75">
      <c r="A205" s="19" t="s">
        <v>2296</v>
      </c>
      <c r="B205" s="19"/>
      <c r="C205" s="19"/>
      <c r="D205" s="288"/>
      <c r="E205" s="19"/>
      <c r="F205" s="19"/>
      <c r="G205" s="19"/>
      <c r="H205" s="20"/>
      <c r="I205" s="115"/>
      <c r="J205" s="134"/>
    </row>
    <row r="206" spans="1:10" ht="12.75">
      <c r="A206" s="19" t="s">
        <v>2296</v>
      </c>
      <c r="B206" s="19"/>
      <c r="C206" s="19"/>
      <c r="D206" s="288"/>
      <c r="E206" s="19"/>
      <c r="F206" s="19"/>
      <c r="G206" s="19"/>
      <c r="H206" s="20"/>
      <c r="I206" s="115"/>
      <c r="J206" s="134"/>
    </row>
    <row r="207" spans="1:10" ht="12.75">
      <c r="A207" s="19" t="s">
        <v>2296</v>
      </c>
      <c r="B207" s="19"/>
      <c r="C207" s="19"/>
      <c r="D207" s="288"/>
      <c r="E207" s="19"/>
      <c r="F207" s="19"/>
      <c r="G207" s="19"/>
      <c r="H207" s="20"/>
      <c r="I207" s="115"/>
      <c r="J207" s="134"/>
    </row>
    <row r="208" spans="1:10" ht="12.75">
      <c r="A208" s="19" t="s">
        <v>2296</v>
      </c>
      <c r="B208" s="19"/>
      <c r="C208" s="19"/>
      <c r="D208" s="288"/>
      <c r="E208" s="19"/>
      <c r="F208" s="19"/>
      <c r="G208" s="19"/>
      <c r="H208" s="20"/>
      <c r="I208" s="115"/>
      <c r="J208" s="134"/>
    </row>
    <row r="209" spans="1:10" ht="12.75">
      <c r="A209" s="19" t="s">
        <v>2296</v>
      </c>
      <c r="B209" s="19"/>
      <c r="C209" s="19"/>
      <c r="D209" s="288"/>
      <c r="E209" s="19"/>
      <c r="F209" s="19"/>
      <c r="G209" s="19"/>
      <c r="H209" s="20"/>
      <c r="I209" s="115"/>
      <c r="J209" s="134"/>
    </row>
    <row r="210" spans="1:10" ht="12.75">
      <c r="A210" s="19" t="s">
        <v>2296</v>
      </c>
      <c r="B210" s="19"/>
      <c r="C210" s="19"/>
      <c r="D210" s="288"/>
      <c r="E210" s="19"/>
      <c r="F210" s="19"/>
      <c r="G210" s="19"/>
      <c r="H210" s="20"/>
      <c r="I210" s="115"/>
      <c r="J210" s="134"/>
    </row>
    <row r="211" spans="1:10" ht="12.75">
      <c r="A211" s="19" t="s">
        <v>2296</v>
      </c>
      <c r="B211" s="19"/>
      <c r="C211" s="19"/>
      <c r="D211" s="288"/>
      <c r="E211" s="19"/>
      <c r="F211" s="19"/>
      <c r="G211" s="19"/>
      <c r="H211" s="20"/>
      <c r="I211" s="115"/>
      <c r="J211" s="134"/>
    </row>
    <row r="212" spans="1:10" ht="12.75">
      <c r="A212" s="19" t="s">
        <v>2296</v>
      </c>
      <c r="B212" s="19"/>
      <c r="C212" s="19"/>
      <c r="D212" s="288"/>
      <c r="E212" s="19"/>
      <c r="F212" s="19"/>
      <c r="G212" s="19"/>
      <c r="H212" s="20"/>
      <c r="I212" s="115"/>
      <c r="J212" s="134"/>
    </row>
    <row r="213" spans="1:10" ht="12.75">
      <c r="A213" s="19" t="s">
        <v>2296</v>
      </c>
      <c r="B213" s="19"/>
      <c r="C213" s="19"/>
      <c r="D213" s="288"/>
      <c r="E213" s="19"/>
      <c r="F213" s="19"/>
      <c r="G213" s="19"/>
      <c r="H213" s="20"/>
      <c r="I213" s="115"/>
      <c r="J213" s="134"/>
    </row>
    <row r="214" spans="1:10" ht="12.75">
      <c r="A214" s="19" t="s">
        <v>2296</v>
      </c>
      <c r="B214" s="19"/>
      <c r="C214" s="19"/>
      <c r="D214" s="288"/>
      <c r="E214" s="19"/>
      <c r="F214" s="19"/>
      <c r="G214" s="19"/>
      <c r="H214" s="20"/>
      <c r="I214" s="115"/>
      <c r="J214" s="134"/>
    </row>
    <row r="215" spans="1:10" ht="12.75">
      <c r="A215" s="19" t="s">
        <v>2296</v>
      </c>
      <c r="B215" s="19"/>
      <c r="C215" s="19"/>
      <c r="D215" s="288"/>
      <c r="E215" s="19"/>
      <c r="F215" s="19"/>
      <c r="G215" s="19"/>
      <c r="H215" s="20"/>
      <c r="I215" s="115"/>
      <c r="J215" s="134"/>
    </row>
    <row r="216" spans="1:10" ht="12.75">
      <c r="A216" s="19" t="s">
        <v>2296</v>
      </c>
      <c r="B216" s="19"/>
      <c r="C216" s="19"/>
      <c r="D216" s="288"/>
      <c r="E216" s="19"/>
      <c r="F216" s="19"/>
      <c r="G216" s="19"/>
      <c r="H216" s="20"/>
      <c r="I216" s="115"/>
      <c r="J216" s="134"/>
    </row>
    <row r="217" spans="1:10" ht="12.75">
      <c r="A217" s="19" t="s">
        <v>2296</v>
      </c>
      <c r="B217" s="19"/>
      <c r="C217" s="19"/>
      <c r="D217" s="288"/>
      <c r="E217" s="19"/>
      <c r="F217" s="19"/>
      <c r="G217" s="19"/>
      <c r="H217" s="20"/>
      <c r="I217" s="115"/>
      <c r="J217" s="134"/>
    </row>
    <row r="218" spans="1:10" ht="12.75">
      <c r="A218" s="19" t="s">
        <v>2296</v>
      </c>
      <c r="B218" s="19"/>
      <c r="C218" s="19"/>
      <c r="D218" s="288"/>
      <c r="E218" s="19"/>
      <c r="F218" s="19"/>
      <c r="G218" s="19"/>
      <c r="H218" s="20"/>
      <c r="I218" s="115"/>
      <c r="J218" s="134"/>
    </row>
    <row r="219" spans="1:10" ht="12.75">
      <c r="A219" s="19" t="s">
        <v>2296</v>
      </c>
      <c r="B219" s="19"/>
      <c r="C219" s="19"/>
      <c r="D219" s="288"/>
      <c r="E219" s="19"/>
      <c r="F219" s="19"/>
      <c r="G219" s="19"/>
      <c r="H219" s="20"/>
      <c r="I219" s="115"/>
      <c r="J219" s="134"/>
    </row>
    <row r="220" spans="1:10" ht="12.75">
      <c r="A220" s="19"/>
      <c r="B220" s="19"/>
      <c r="C220" s="19"/>
      <c r="D220" s="22"/>
      <c r="E220" s="19"/>
      <c r="F220" s="19"/>
      <c r="G220" s="19"/>
      <c r="H220" s="20"/>
      <c r="I220" s="115"/>
      <c r="J220" s="134"/>
    </row>
    <row r="221" spans="1:10" ht="12.75">
      <c r="A221" s="19"/>
      <c r="B221" s="19"/>
      <c r="C221" s="19"/>
      <c r="D221" s="22"/>
      <c r="E221" s="19"/>
      <c r="F221" s="19"/>
      <c r="G221" s="19"/>
      <c r="H221" s="20"/>
      <c r="I221" s="115"/>
      <c r="J221" s="134"/>
    </row>
    <row r="222" spans="1:10" ht="12.75">
      <c r="A222" s="19"/>
      <c r="B222" s="19"/>
      <c r="C222" s="19"/>
      <c r="D222" s="22"/>
      <c r="E222" s="19"/>
      <c r="F222" s="19"/>
      <c r="G222" s="19"/>
      <c r="H222" s="20"/>
      <c r="I222" s="115"/>
      <c r="J222" s="134"/>
    </row>
    <row r="223" spans="1:10" ht="12.75">
      <c r="A223" s="19"/>
      <c r="B223" s="19"/>
      <c r="C223" s="19"/>
      <c r="D223" s="22"/>
      <c r="E223" s="19"/>
      <c r="F223" s="19"/>
      <c r="G223" s="19"/>
      <c r="H223" s="20"/>
      <c r="I223" s="115"/>
      <c r="J223" s="134"/>
    </row>
    <row r="224" spans="1:10" ht="12.75">
      <c r="A224" s="19"/>
      <c r="B224" s="19"/>
      <c r="C224" s="19"/>
      <c r="D224" s="22"/>
      <c r="E224" s="19"/>
      <c r="F224" s="19"/>
      <c r="G224" s="19"/>
      <c r="H224" s="20"/>
      <c r="I224" s="115"/>
      <c r="J224" s="134"/>
    </row>
    <row r="225" spans="1:10" ht="12.75">
      <c r="A225" s="19"/>
      <c r="B225" s="19"/>
      <c r="C225" s="19"/>
      <c r="D225" s="22"/>
      <c r="E225" s="19"/>
      <c r="F225" s="19"/>
      <c r="G225" s="19"/>
      <c r="H225" s="20"/>
      <c r="I225" s="115"/>
      <c r="J225" s="134"/>
    </row>
    <row r="226" spans="1:10" ht="12.75">
      <c r="A226" s="19"/>
      <c r="B226" s="19"/>
      <c r="C226" s="19"/>
      <c r="D226" s="22"/>
      <c r="E226" s="19"/>
      <c r="F226" s="19"/>
      <c r="G226" s="19"/>
      <c r="H226" s="20"/>
      <c r="I226" s="115"/>
      <c r="J226" s="134"/>
    </row>
    <row r="227" spans="1:10" ht="12.75">
      <c r="A227" s="19"/>
      <c r="B227" s="19"/>
      <c r="C227" s="19"/>
      <c r="D227" s="22"/>
      <c r="E227" s="19"/>
      <c r="F227" s="19"/>
      <c r="G227" s="19"/>
      <c r="H227" s="20"/>
      <c r="I227" s="115"/>
      <c r="J227" s="134"/>
    </row>
    <row r="228" spans="1:10" ht="12.75">
      <c r="A228" s="19"/>
      <c r="B228" s="19"/>
      <c r="C228" s="19"/>
      <c r="D228" s="22"/>
      <c r="E228" s="19"/>
      <c r="F228" s="19"/>
      <c r="G228" s="19"/>
      <c r="H228" s="20"/>
      <c r="I228" s="115"/>
      <c r="J228" s="134"/>
    </row>
    <row r="229" spans="1:10" ht="12.75">
      <c r="A229" s="19"/>
      <c r="B229" s="19"/>
      <c r="C229" s="19"/>
      <c r="D229" s="22"/>
      <c r="E229" s="19"/>
      <c r="F229" s="19"/>
      <c r="G229" s="19"/>
      <c r="H229" s="20"/>
      <c r="I229" s="115"/>
      <c r="J229" s="134"/>
    </row>
    <row r="230" spans="1:10" ht="12.75">
      <c r="A230" s="19"/>
      <c r="B230" s="19"/>
      <c r="C230" s="19"/>
      <c r="D230" s="22"/>
      <c r="E230" s="19"/>
      <c r="F230" s="19"/>
      <c r="G230" s="19"/>
      <c r="H230" s="20"/>
      <c r="I230" s="115"/>
      <c r="J230" s="134"/>
    </row>
    <row r="231" spans="1:10" ht="12.75">
      <c r="A231" s="19"/>
      <c r="B231" s="19"/>
      <c r="C231" s="19"/>
      <c r="D231" s="22"/>
      <c r="E231" s="19"/>
      <c r="F231" s="19"/>
      <c r="G231" s="19"/>
      <c r="H231" s="20"/>
      <c r="I231" s="115"/>
      <c r="J231" s="134"/>
    </row>
    <row r="232" spans="1:10" ht="12.75">
      <c r="A232" s="19"/>
      <c r="B232" s="19"/>
      <c r="C232" s="19"/>
      <c r="D232" s="22"/>
      <c r="E232" s="19"/>
      <c r="F232" s="19"/>
      <c r="G232" s="19"/>
      <c r="H232" s="20"/>
      <c r="I232" s="115"/>
      <c r="J232" s="134"/>
    </row>
    <row r="233" spans="1:10" ht="12.75">
      <c r="A233" s="19"/>
      <c r="B233" s="19"/>
      <c r="C233" s="19"/>
      <c r="D233" s="22"/>
      <c r="E233" s="19"/>
      <c r="F233" s="19"/>
      <c r="G233" s="19"/>
      <c r="H233" s="20"/>
      <c r="I233" s="115"/>
      <c r="J233" s="134"/>
    </row>
    <row r="234" spans="1:10" ht="12.75">
      <c r="A234" s="19"/>
      <c r="B234" s="19"/>
      <c r="C234" s="19"/>
      <c r="D234" s="22"/>
      <c r="E234" s="19"/>
      <c r="F234" s="19"/>
      <c r="G234" s="19"/>
      <c r="H234" s="20"/>
      <c r="I234" s="115"/>
      <c r="J234" s="134"/>
    </row>
    <row r="235" spans="1:10" ht="12.75">
      <c r="A235" s="19"/>
      <c r="B235" s="19"/>
      <c r="C235" s="19"/>
      <c r="D235" s="22"/>
      <c r="E235" s="19"/>
      <c r="F235" s="19"/>
      <c r="G235" s="19"/>
      <c r="H235" s="20"/>
      <c r="I235" s="115"/>
      <c r="J235" s="134"/>
    </row>
    <row r="236" spans="1:10" ht="12.75">
      <c r="A236" s="19"/>
      <c r="B236" s="19"/>
      <c r="C236" s="19"/>
      <c r="D236" s="22"/>
      <c r="E236" s="19"/>
      <c r="F236" s="19"/>
      <c r="G236" s="19"/>
      <c r="H236" s="20"/>
      <c r="I236" s="115"/>
      <c r="J236" s="134"/>
    </row>
    <row r="237" spans="1:10" ht="12.75">
      <c r="A237" s="19"/>
      <c r="B237" s="19"/>
      <c r="C237" s="19"/>
      <c r="D237" s="22"/>
      <c r="E237" s="19"/>
      <c r="F237" s="19"/>
      <c r="G237" s="19"/>
      <c r="H237" s="20"/>
      <c r="I237" s="115"/>
      <c r="J237" s="134"/>
    </row>
    <row r="238" spans="1:10" ht="12.75">
      <c r="A238" s="19"/>
      <c r="B238" s="19"/>
      <c r="C238" s="19"/>
      <c r="D238" s="22"/>
      <c r="E238" s="19"/>
      <c r="F238" s="19"/>
      <c r="G238" s="19"/>
      <c r="H238" s="20"/>
      <c r="I238" s="115"/>
      <c r="J238" s="134"/>
    </row>
    <row r="239" spans="1:10" ht="12.75">
      <c r="A239" s="19"/>
      <c r="B239" s="19"/>
      <c r="C239" s="19"/>
      <c r="D239" s="22"/>
      <c r="E239" s="19"/>
      <c r="F239" s="19"/>
      <c r="G239" s="19"/>
      <c r="H239" s="20"/>
      <c r="I239" s="115"/>
      <c r="J239" s="134"/>
    </row>
    <row r="240" spans="1:10" ht="12.75">
      <c r="A240" s="19"/>
      <c r="B240" s="19"/>
      <c r="C240" s="19"/>
      <c r="D240" s="22"/>
      <c r="E240" s="19"/>
      <c r="F240" s="19"/>
      <c r="G240" s="19"/>
      <c r="H240" s="20"/>
      <c r="I240" s="115"/>
      <c r="J240" s="134"/>
    </row>
    <row r="241" spans="1:10" ht="12.75">
      <c r="A241" s="19"/>
      <c r="B241" s="19"/>
      <c r="C241" s="19"/>
      <c r="D241" s="22"/>
      <c r="E241" s="19"/>
      <c r="F241" s="19"/>
      <c r="G241" s="19"/>
      <c r="H241" s="20"/>
      <c r="I241" s="115"/>
      <c r="J241" s="134"/>
    </row>
    <row r="242" spans="1:10" ht="12.75">
      <c r="A242" s="19"/>
      <c r="B242" s="19"/>
      <c r="C242" s="19"/>
      <c r="D242" s="22"/>
      <c r="E242" s="19"/>
      <c r="F242" s="19"/>
      <c r="G242" s="19"/>
      <c r="H242" s="20"/>
      <c r="I242" s="115"/>
      <c r="J242" s="134"/>
    </row>
    <row r="243" spans="1:10" ht="12.75">
      <c r="A243" s="19"/>
      <c r="B243" s="19"/>
      <c r="C243" s="19"/>
      <c r="D243" s="22"/>
      <c r="E243" s="19"/>
      <c r="F243" s="19"/>
      <c r="G243" s="19"/>
      <c r="H243" s="20"/>
      <c r="I243" s="115"/>
      <c r="J243" s="134"/>
    </row>
    <row r="244" spans="1:10" ht="12.75">
      <c r="A244" s="19"/>
      <c r="B244" s="19"/>
      <c r="C244" s="19"/>
      <c r="D244" s="22"/>
      <c r="E244" s="19"/>
      <c r="F244" s="19"/>
      <c r="G244" s="19"/>
      <c r="H244" s="20"/>
      <c r="I244" s="115"/>
      <c r="J244" s="134"/>
    </row>
    <row r="245" spans="1:10" ht="12.75">
      <c r="A245" s="19"/>
      <c r="B245" s="19"/>
      <c r="C245" s="19"/>
      <c r="D245" s="22"/>
      <c r="E245" s="19"/>
      <c r="F245" s="19"/>
      <c r="G245" s="19"/>
      <c r="H245" s="20"/>
      <c r="I245" s="115"/>
      <c r="J245" s="134"/>
    </row>
    <row r="246" spans="1:10" ht="12.75">
      <c r="A246" s="19"/>
      <c r="B246" s="19"/>
      <c r="C246" s="19"/>
      <c r="D246" s="22"/>
      <c r="E246" s="19"/>
      <c r="F246" s="19"/>
      <c r="G246" s="19"/>
      <c r="H246" s="20"/>
      <c r="I246" s="115"/>
      <c r="J246" s="134"/>
    </row>
    <row r="247" spans="1:10" ht="12.75">
      <c r="A247" s="19"/>
      <c r="B247" s="19"/>
      <c r="C247" s="19"/>
      <c r="D247" s="22"/>
      <c r="E247" s="19"/>
      <c r="F247" s="19"/>
      <c r="G247" s="19"/>
      <c r="H247" s="20"/>
      <c r="I247" s="115"/>
      <c r="J247" s="134"/>
    </row>
    <row r="248" spans="1:10" ht="12.75">
      <c r="A248" s="19"/>
      <c r="B248" s="19"/>
      <c r="C248" s="19"/>
      <c r="D248" s="22"/>
      <c r="E248" s="19"/>
      <c r="F248" s="19"/>
      <c r="G248" s="19"/>
      <c r="H248" s="20"/>
      <c r="I248" s="115"/>
      <c r="J248" s="134"/>
    </row>
    <row r="249" spans="1:10" ht="12.75">
      <c r="A249" s="19"/>
      <c r="B249" s="19"/>
      <c r="C249" s="19"/>
      <c r="D249" s="22"/>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c r="A4318" s="19"/>
      <c r="B4318" s="19"/>
      <c r="C4318" s="19"/>
      <c r="D4318" s="22"/>
      <c r="E4318" s="19"/>
      <c r="F4318" s="19"/>
      <c r="G4318" s="19"/>
      <c r="H4318" s="20"/>
      <c r="I4318" s="115"/>
    </row>
    <row r="4319" spans="1:10">
      <c r="A4319" s="19"/>
      <c r="B4319" s="19"/>
      <c r="C4319" s="19"/>
      <c r="D4319" s="22"/>
      <c r="E4319" s="19"/>
      <c r="F4319" s="19"/>
      <c r="G4319" s="19"/>
      <c r="H4319" s="20"/>
      <c r="I4319" s="115"/>
    </row>
    <row r="4320" spans="1:10">
      <c r="A4320" s="19"/>
      <c r="B4320" s="19"/>
      <c r="C4320" s="19"/>
      <c r="D4320" s="22"/>
      <c r="E4320" s="19"/>
      <c r="F4320" s="19"/>
      <c r="G4320" s="19"/>
      <c r="H4320" s="20"/>
      <c r="I4320" s="115"/>
    </row>
    <row r="4321" spans="1:9">
      <c r="A4321" s="19"/>
      <c r="B4321" s="19"/>
      <c r="C4321" s="19"/>
      <c r="D4321" s="22"/>
      <c r="E4321" s="19"/>
      <c r="F4321" s="19"/>
      <c r="G4321" s="19"/>
      <c r="H4321" s="20"/>
      <c r="I4321" s="115"/>
    </row>
    <row r="4322" spans="1:9">
      <c r="A4322" s="19"/>
      <c r="B4322" s="19"/>
      <c r="C4322" s="19"/>
      <c r="D4322" s="22"/>
      <c r="E4322" s="19"/>
      <c r="F4322" s="19"/>
      <c r="G4322" s="19"/>
      <c r="H4322" s="20"/>
      <c r="I4322" s="115"/>
    </row>
    <row r="4323" spans="1:9">
      <c r="A4323" s="19"/>
      <c r="B4323" s="19"/>
      <c r="C4323" s="19"/>
      <c r="D4323" s="22"/>
      <c r="E4323" s="19"/>
      <c r="F4323" s="19"/>
      <c r="G4323" s="19"/>
      <c r="H4323" s="20"/>
      <c r="I4323" s="115"/>
    </row>
    <row r="4324" spans="1:9">
      <c r="A4324" s="19"/>
      <c r="B4324" s="19"/>
      <c r="C4324" s="19"/>
      <c r="D4324" s="22"/>
      <c r="E4324" s="19"/>
      <c r="F4324" s="19"/>
      <c r="G4324" s="19"/>
      <c r="H4324" s="20"/>
      <c r="I4324" s="115"/>
    </row>
    <row r="4325" spans="1:9">
      <c r="A4325" s="19"/>
      <c r="B4325" s="19"/>
      <c r="C4325" s="19"/>
      <c r="D4325" s="22"/>
      <c r="E4325" s="19"/>
      <c r="F4325" s="19"/>
      <c r="G4325" s="19"/>
      <c r="H4325" s="20"/>
      <c r="I4325" s="115"/>
    </row>
    <row r="4326" spans="1:9">
      <c r="A4326" s="19"/>
      <c r="B4326" s="19"/>
      <c r="C4326" s="19"/>
      <c r="D4326" s="22"/>
      <c r="E4326" s="19"/>
      <c r="F4326" s="19"/>
      <c r="G4326" s="19"/>
      <c r="H4326" s="20"/>
      <c r="I4326" s="115"/>
    </row>
    <row r="4327" spans="1:9">
      <c r="A4327" s="19"/>
      <c r="B4327" s="19"/>
      <c r="C4327" s="19"/>
      <c r="D4327" s="22"/>
      <c r="E4327" s="19"/>
      <c r="F4327" s="19"/>
      <c r="G4327" s="19"/>
      <c r="H4327" s="20"/>
      <c r="I4327" s="115"/>
    </row>
    <row r="4328" spans="1:9">
      <c r="A4328" s="19"/>
      <c r="B4328" s="19"/>
      <c r="C4328" s="19"/>
      <c r="D4328" s="22"/>
      <c r="E4328" s="19"/>
      <c r="F4328" s="19"/>
      <c r="G4328" s="19"/>
      <c r="H4328" s="20"/>
      <c r="I4328" s="115"/>
    </row>
    <row r="4329" spans="1:9">
      <c r="A4329" s="19"/>
      <c r="B4329" s="19"/>
      <c r="C4329" s="19"/>
      <c r="D4329" s="22"/>
      <c r="E4329" s="19"/>
      <c r="F4329" s="19"/>
      <c r="G4329" s="19"/>
      <c r="H4329" s="20"/>
      <c r="I4329" s="115"/>
    </row>
    <row r="4330" spans="1:9">
      <c r="A4330" s="19"/>
      <c r="B4330" s="19"/>
      <c r="C4330" s="19"/>
      <c r="D4330" s="22"/>
      <c r="E4330" s="19"/>
      <c r="F4330" s="19"/>
      <c r="G4330" s="19"/>
      <c r="H4330" s="20"/>
      <c r="I4330" s="115"/>
    </row>
    <row r="4331" spans="1:9">
      <c r="A4331" s="19"/>
      <c r="B4331" s="19"/>
      <c r="C4331" s="19"/>
      <c r="D4331" s="22"/>
      <c r="E4331" s="19"/>
      <c r="F4331" s="19"/>
      <c r="G4331" s="19"/>
      <c r="H4331" s="20"/>
      <c r="I4331" s="115"/>
    </row>
    <row r="4332" spans="1:9">
      <c r="A4332" s="19"/>
      <c r="B4332" s="19"/>
      <c r="C4332" s="19"/>
      <c r="D4332" s="22"/>
      <c r="E4332" s="19"/>
      <c r="F4332" s="19"/>
      <c r="G4332" s="19"/>
      <c r="H4332" s="20"/>
      <c r="I4332" s="115"/>
    </row>
    <row r="4333" spans="1:9">
      <c r="A4333" s="19"/>
      <c r="B4333" s="19"/>
      <c r="C4333" s="19"/>
      <c r="D4333" s="22"/>
      <c r="E4333" s="19"/>
      <c r="F4333" s="19"/>
      <c r="G4333" s="19"/>
      <c r="H4333" s="20"/>
      <c r="I4333" s="115"/>
    </row>
    <row r="4334" spans="1:9">
      <c r="A4334" s="19"/>
      <c r="B4334" s="19"/>
      <c r="C4334" s="19"/>
      <c r="D4334" s="22"/>
      <c r="E4334" s="19"/>
      <c r="F4334" s="19"/>
      <c r="G4334" s="19"/>
      <c r="H4334" s="20"/>
      <c r="I4334" s="115"/>
    </row>
    <row r="4335" spans="1:9">
      <c r="A4335" s="19"/>
      <c r="B4335" s="19"/>
      <c r="C4335" s="19"/>
      <c r="D4335" s="22"/>
      <c r="E4335" s="19"/>
      <c r="F4335" s="19"/>
      <c r="G4335" s="19"/>
      <c r="H4335" s="20"/>
      <c r="I4335" s="115"/>
    </row>
    <row r="4336" spans="1:9">
      <c r="A4336" s="19"/>
      <c r="B4336" s="19"/>
      <c r="C4336" s="19"/>
      <c r="D4336" s="22"/>
      <c r="E4336" s="19"/>
      <c r="F4336" s="19"/>
      <c r="G4336" s="19"/>
      <c r="H4336" s="20"/>
      <c r="I4336" s="115"/>
    </row>
    <row r="4337" spans="1:9">
      <c r="A4337" s="19"/>
      <c r="B4337" s="19"/>
      <c r="C4337" s="19"/>
      <c r="D4337" s="22"/>
      <c r="E4337" s="19"/>
      <c r="F4337" s="19"/>
      <c r="G4337" s="19"/>
      <c r="H4337" s="20"/>
      <c r="I4337" s="115"/>
    </row>
    <row r="4338" spans="1:9">
      <c r="A4338" s="19"/>
      <c r="B4338" s="19"/>
      <c r="C4338" s="19"/>
      <c r="D4338" s="22"/>
      <c r="E4338" s="19"/>
      <c r="F4338" s="19"/>
      <c r="G4338" s="19"/>
      <c r="H4338" s="20"/>
      <c r="I4338" s="115"/>
    </row>
    <row r="4339" spans="1:9">
      <c r="A4339" s="19"/>
      <c r="B4339" s="19"/>
      <c r="C4339" s="19"/>
      <c r="D4339" s="22"/>
      <c r="E4339" s="19"/>
      <c r="F4339" s="19"/>
      <c r="G4339" s="19"/>
      <c r="H4339" s="20"/>
      <c r="I4339" s="115"/>
    </row>
    <row r="4340" spans="1:9">
      <c r="A4340" s="19"/>
      <c r="B4340" s="19"/>
      <c r="C4340" s="19"/>
      <c r="D4340" s="22"/>
      <c r="E4340" s="19"/>
      <c r="F4340" s="19"/>
      <c r="G4340" s="19"/>
      <c r="H4340" s="20"/>
      <c r="I4340" s="115"/>
    </row>
    <row r="4341" spans="1:9">
      <c r="A4341" s="19"/>
      <c r="B4341" s="19"/>
      <c r="C4341" s="19"/>
      <c r="D4341" s="22"/>
      <c r="E4341" s="19"/>
      <c r="F4341" s="19"/>
      <c r="G4341" s="19"/>
      <c r="H4341" s="20"/>
      <c r="I4341" s="115"/>
    </row>
    <row r="4342" spans="1:9">
      <c r="A4342" s="19"/>
      <c r="B4342" s="19"/>
      <c r="C4342" s="19"/>
      <c r="D4342" s="22"/>
      <c r="E4342" s="19"/>
      <c r="F4342" s="19"/>
      <c r="G4342" s="19"/>
      <c r="H4342" s="20"/>
      <c r="I4342" s="115"/>
    </row>
    <row r="4343" spans="1:9">
      <c r="A4343" s="19"/>
      <c r="B4343" s="19"/>
      <c r="C4343" s="19"/>
      <c r="D4343" s="22"/>
      <c r="E4343" s="19"/>
      <c r="F4343" s="19"/>
      <c r="G4343" s="19"/>
      <c r="H4343" s="20"/>
      <c r="I4343" s="115"/>
    </row>
    <row r="4344" spans="1:9">
      <c r="A4344" s="19"/>
      <c r="B4344" s="19"/>
      <c r="C4344" s="19"/>
      <c r="D4344" s="22"/>
      <c r="E4344" s="19"/>
      <c r="F4344" s="19"/>
      <c r="G4344" s="19"/>
      <c r="H4344" s="20"/>
      <c r="I4344" s="115"/>
    </row>
    <row r="4345" spans="1:9">
      <c r="A4345" s="19"/>
      <c r="B4345" s="19"/>
      <c r="C4345" s="19"/>
      <c r="D4345" s="22"/>
      <c r="E4345" s="19"/>
      <c r="F4345" s="19"/>
      <c r="G4345" s="19"/>
      <c r="H4345" s="20"/>
      <c r="I4345" s="115"/>
    </row>
    <row r="4346" spans="1:9">
      <c r="A4346" s="19"/>
      <c r="B4346" s="19"/>
      <c r="C4346" s="19"/>
      <c r="D4346" s="22"/>
      <c r="E4346" s="19"/>
      <c r="F4346" s="19"/>
      <c r="G4346" s="19"/>
      <c r="H4346" s="20"/>
      <c r="I4346" s="115"/>
    </row>
    <row r="4347" spans="1:9">
      <c r="A4347" s="19"/>
      <c r="B4347" s="19"/>
      <c r="C4347" s="19"/>
      <c r="D4347" s="22"/>
      <c r="E4347" s="19"/>
      <c r="F4347" s="19"/>
      <c r="G4347" s="19"/>
      <c r="H4347" s="20"/>
      <c r="I4347" s="115"/>
    </row>
    <row r="4348" spans="1:9">
      <c r="A4348" s="19"/>
      <c r="B4348" s="19"/>
      <c r="C4348" s="19"/>
      <c r="D4348" s="22"/>
      <c r="E4348" s="19"/>
      <c r="F4348" s="19"/>
      <c r="G4348" s="19"/>
      <c r="H4348" s="20"/>
      <c r="I4348" s="115"/>
    </row>
    <row r="4349" spans="1:9">
      <c r="A4349" s="19"/>
      <c r="B4349" s="19"/>
      <c r="C4349" s="19"/>
      <c r="D4349" s="22"/>
      <c r="E4349" s="19"/>
      <c r="F4349" s="19"/>
      <c r="G4349" s="19"/>
      <c r="H4349" s="20"/>
      <c r="I4349" s="115"/>
    </row>
    <row r="4350" spans="1:9">
      <c r="A4350" s="19"/>
      <c r="B4350" s="19"/>
      <c r="C4350" s="19"/>
      <c r="D4350" s="22"/>
      <c r="E4350" s="19"/>
      <c r="F4350" s="19"/>
      <c r="G4350" s="19"/>
      <c r="H4350" s="20"/>
      <c r="I4350" s="115"/>
    </row>
    <row r="4351" spans="1:9">
      <c r="A4351" s="19"/>
      <c r="B4351" s="19"/>
      <c r="C4351" s="19"/>
      <c r="D4351" s="22"/>
      <c r="E4351" s="19"/>
      <c r="F4351" s="19"/>
      <c r="G4351" s="19"/>
      <c r="H4351" s="20"/>
      <c r="I4351" s="115"/>
    </row>
    <row r="4352" spans="1:9">
      <c r="A4352" s="19"/>
      <c r="B4352" s="19"/>
      <c r="C4352" s="19"/>
      <c r="D4352" s="22"/>
      <c r="E4352" s="19"/>
      <c r="F4352" s="19"/>
      <c r="G4352" s="19"/>
      <c r="H4352" s="20"/>
      <c r="I4352" s="115"/>
    </row>
    <row r="4353" spans="1:9">
      <c r="A4353" s="19"/>
      <c r="B4353" s="19"/>
      <c r="C4353" s="19"/>
      <c r="D4353" s="22"/>
      <c r="E4353" s="19"/>
      <c r="F4353" s="19"/>
      <c r="G4353" s="19"/>
      <c r="H4353" s="20"/>
      <c r="I4353" s="115"/>
    </row>
    <row r="4354" spans="1:9">
      <c r="A4354" s="19"/>
      <c r="B4354" s="19"/>
      <c r="C4354" s="19"/>
      <c r="D4354" s="22"/>
      <c r="E4354" s="19"/>
      <c r="F4354" s="19"/>
      <c r="G4354" s="19"/>
      <c r="H4354" s="20"/>
      <c r="I4354" s="115"/>
    </row>
    <row r="4355" spans="1:9">
      <c r="A4355" s="19"/>
      <c r="B4355" s="19"/>
      <c r="C4355" s="19"/>
      <c r="D4355" s="22"/>
      <c r="E4355" s="19"/>
      <c r="F4355" s="19"/>
      <c r="G4355" s="19"/>
      <c r="H4355" s="20"/>
      <c r="I4355" s="115"/>
    </row>
    <row r="4356" spans="1:9">
      <c r="A4356" s="19"/>
      <c r="B4356" s="19"/>
      <c r="C4356" s="19"/>
      <c r="D4356" s="22"/>
      <c r="E4356" s="19"/>
      <c r="F4356" s="19"/>
      <c r="G4356" s="19"/>
      <c r="H4356" s="20"/>
      <c r="I4356" s="115"/>
    </row>
    <row r="4357" spans="1:9">
      <c r="A4357" s="19"/>
      <c r="B4357" s="19"/>
      <c r="C4357" s="19"/>
      <c r="D4357" s="22"/>
      <c r="E4357" s="19"/>
      <c r="F4357" s="19"/>
      <c r="G4357" s="19"/>
      <c r="H4357" s="20"/>
      <c r="I4357" s="115"/>
    </row>
    <row r="4358" spans="1:9">
      <c r="A4358" s="19"/>
      <c r="B4358" s="19"/>
      <c r="C4358" s="19"/>
      <c r="D4358" s="22"/>
      <c r="E4358" s="19"/>
      <c r="F4358" s="19"/>
      <c r="G4358" s="19"/>
      <c r="H4358" s="20"/>
      <c r="I4358" s="115"/>
    </row>
    <row r="4359" spans="1:9">
      <c r="A4359" s="19"/>
      <c r="B4359" s="19"/>
      <c r="C4359" s="19"/>
      <c r="D4359" s="22"/>
      <c r="E4359" s="19"/>
      <c r="F4359" s="19"/>
      <c r="G4359" s="19"/>
      <c r="H4359" s="20"/>
      <c r="I4359" s="115"/>
    </row>
    <row r="4360" spans="1:9">
      <c r="A4360" s="19"/>
      <c r="B4360" s="19"/>
      <c r="C4360" s="19"/>
      <c r="D4360" s="22"/>
      <c r="E4360" s="19"/>
      <c r="F4360" s="19"/>
      <c r="G4360" s="19"/>
      <c r="H4360" s="20"/>
      <c r="I4360" s="115"/>
    </row>
    <row r="4361" spans="1:9">
      <c r="A4361" s="19"/>
      <c r="B4361" s="19"/>
      <c r="C4361" s="19"/>
      <c r="D4361" s="22"/>
      <c r="E4361" s="19"/>
      <c r="F4361" s="19"/>
      <c r="G4361" s="19"/>
      <c r="H4361" s="20"/>
      <c r="I4361" s="115"/>
    </row>
    <row r="4362" spans="1:9">
      <c r="A4362" s="19"/>
      <c r="B4362" s="19"/>
      <c r="C4362" s="19"/>
      <c r="D4362" s="22"/>
      <c r="E4362" s="19"/>
      <c r="F4362" s="19"/>
      <c r="G4362" s="19"/>
      <c r="H4362" s="20"/>
      <c r="I4362" s="115"/>
    </row>
    <row r="4363" spans="1:9">
      <c r="A4363" s="19"/>
      <c r="B4363" s="19"/>
      <c r="C4363" s="19"/>
      <c r="D4363" s="22"/>
      <c r="E4363" s="19"/>
      <c r="F4363" s="19"/>
      <c r="G4363" s="19"/>
      <c r="H4363" s="20"/>
      <c r="I4363" s="115"/>
    </row>
    <row r="4364" spans="1:9">
      <c r="A4364" s="19"/>
      <c r="B4364" s="19"/>
      <c r="C4364" s="19"/>
      <c r="D4364" s="22"/>
      <c r="E4364" s="19"/>
      <c r="F4364" s="19"/>
      <c r="G4364" s="19"/>
      <c r="H4364" s="20"/>
      <c r="I4364" s="115"/>
    </row>
    <row r="4365" spans="1:9">
      <c r="A4365" s="19"/>
      <c r="B4365" s="19"/>
      <c r="C4365" s="19"/>
      <c r="D4365" s="22"/>
      <c r="E4365" s="19"/>
      <c r="F4365" s="19"/>
      <c r="G4365" s="19"/>
      <c r="H4365" s="20"/>
      <c r="I4365" s="115"/>
    </row>
    <row r="4366" spans="1:9">
      <c r="A4366" s="19"/>
      <c r="B4366" s="19"/>
      <c r="C4366" s="19"/>
      <c r="D4366" s="22"/>
      <c r="E4366" s="19"/>
      <c r="F4366" s="19"/>
      <c r="G4366" s="19"/>
      <c r="H4366" s="20"/>
      <c r="I4366" s="115"/>
    </row>
    <row r="4367" spans="1:9">
      <c r="A4367" s="19"/>
      <c r="B4367" s="19"/>
      <c r="C4367" s="19"/>
      <c r="D4367" s="22"/>
      <c r="E4367" s="19"/>
      <c r="F4367" s="19"/>
      <c r="G4367" s="19"/>
      <c r="H4367" s="20"/>
      <c r="I4367" s="115"/>
    </row>
    <row r="4368" spans="1:9">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sheetData>
  <mergeCells count="5">
    <mergeCell ref="A105:I105"/>
    <mergeCell ref="A100:G100"/>
    <mergeCell ref="H101:I101"/>
    <mergeCell ref="H100:I100"/>
    <mergeCell ref="A101:G101"/>
  </mergeCells>
  <conditionalFormatting sqref="A106:I4830">
    <cfRule type="expression" dxfId="297" priority="998" stopIfTrue="1">
      <formula>$A106&lt;&gt;""</formula>
    </cfRule>
  </conditionalFormatting>
  <conditionalFormatting sqref="E1194:G1194 E1084:F1084 E1086:G1090">
    <cfRule type="expression" dxfId="296" priority="997" stopIfTrue="1">
      <formula>$A1084&lt;&gt;""</formula>
    </cfRule>
  </conditionalFormatting>
  <conditionalFormatting sqref="B4177:C4179">
    <cfRule type="expression" dxfId="295" priority="996" stopIfTrue="1">
      <formula>$A4177&lt;&gt;""</formula>
    </cfRule>
  </conditionalFormatting>
  <conditionalFormatting sqref="E4177:G4179 I4177:I4179">
    <cfRule type="expression" dxfId="294" priority="995" stopIfTrue="1">
      <formula>$A4177&lt;&gt;""</formula>
    </cfRule>
  </conditionalFormatting>
  <conditionalFormatting sqref="A4177:A4179">
    <cfRule type="expression" dxfId="293" priority="994" stopIfTrue="1">
      <formula>$A4177&lt;&gt;""</formula>
    </cfRule>
  </conditionalFormatting>
  <conditionalFormatting sqref="D1486:D4204">
    <cfRule type="expression" dxfId="292" priority="993" stopIfTrue="1">
      <formula>$A1486&lt;&gt;""</formula>
    </cfRule>
  </conditionalFormatting>
  <conditionalFormatting sqref="D4177:D4179">
    <cfRule type="expression" dxfId="291" priority="992" stopIfTrue="1">
      <formula>$A4177&lt;&gt;""</formula>
    </cfRule>
  </conditionalFormatting>
  <conditionalFormatting sqref="H4177:H4179">
    <cfRule type="expression" dxfId="290" priority="991" stopIfTrue="1">
      <formula>$A4177&lt;&gt;""</formula>
    </cfRule>
  </conditionalFormatting>
  <conditionalFormatting sqref="E880:G882 B988:C990 E988:I990 I967:I987 A880:C882 A885:C886 E885:G886">
    <cfRule type="expression" dxfId="289" priority="990" stopIfTrue="1">
      <formula>$A880&lt;&gt;""</formula>
    </cfRule>
  </conditionalFormatting>
  <conditionalFormatting sqref="B961:C961">
    <cfRule type="expression" dxfId="288" priority="989" stopIfTrue="1">
      <formula>$A961&lt;&gt;""</formula>
    </cfRule>
  </conditionalFormatting>
  <conditionalFormatting sqref="E961:G961">
    <cfRule type="expression" dxfId="287" priority="988" stopIfTrue="1">
      <formula>$A961&lt;&gt;""</formula>
    </cfRule>
  </conditionalFormatting>
  <conditionalFormatting sqref="H992:I992">
    <cfRule type="expression" dxfId="286" priority="985" stopIfTrue="1">
      <formula>$A992&lt;&gt;""</formula>
    </cfRule>
  </conditionalFormatting>
  <conditionalFormatting sqref="E992:G992">
    <cfRule type="expression" dxfId="285" priority="981" stopIfTrue="1">
      <formula>$A992&lt;&gt;""</formula>
    </cfRule>
  </conditionalFormatting>
  <conditionalFormatting sqref="D963:D966">
    <cfRule type="expression" dxfId="284" priority="980" stopIfTrue="1">
      <formula>$A963&lt;&gt;""</formula>
    </cfRule>
  </conditionalFormatting>
  <conditionalFormatting sqref="G963:G966">
    <cfRule type="expression" dxfId="283" priority="979" stopIfTrue="1">
      <formula>$A963&lt;&gt;""</formula>
    </cfRule>
  </conditionalFormatting>
  <conditionalFormatting sqref="E963:F966">
    <cfRule type="expression" dxfId="282" priority="978" stopIfTrue="1">
      <formula>$A963&lt;&gt;""</formula>
    </cfRule>
  </conditionalFormatting>
  <conditionalFormatting sqref="B963:C966">
    <cfRule type="expression" dxfId="281" priority="977" stopIfTrue="1">
      <formula>$A963&lt;&gt;""</formula>
    </cfRule>
  </conditionalFormatting>
  <conditionalFormatting sqref="D1133:D1136 D1146:D1156 D1139:D1144">
    <cfRule type="expression" dxfId="280" priority="976" stopIfTrue="1">
      <formula>$A1133&lt;&gt;""</formula>
    </cfRule>
  </conditionalFormatting>
  <conditionalFormatting sqref="G1133:G1136 G1146:G1156 G1139:G1144">
    <cfRule type="expression" dxfId="279" priority="975" stopIfTrue="1">
      <formula>$A1133&lt;&gt;""</formula>
    </cfRule>
  </conditionalFormatting>
  <conditionalFormatting sqref="E1133:F1136 E1146:F1156 E1139:F1144">
    <cfRule type="expression" dxfId="278" priority="974" stopIfTrue="1">
      <formula>$A1133&lt;&gt;""</formula>
    </cfRule>
  </conditionalFormatting>
  <conditionalFormatting sqref="B1133:C1136 B1146:C1156 B1139:C1144">
    <cfRule type="expression" dxfId="277" priority="973" stopIfTrue="1">
      <formula>$A1133&lt;&gt;""</formula>
    </cfRule>
  </conditionalFormatting>
  <conditionalFormatting sqref="D993">
    <cfRule type="expression" dxfId="276" priority="972" stopIfTrue="1">
      <formula>$A993&lt;&gt;""</formula>
    </cfRule>
  </conditionalFormatting>
  <conditionalFormatting sqref="E993:G993">
    <cfRule type="expression" dxfId="275" priority="971" stopIfTrue="1">
      <formula>$A993&lt;&gt;""</formula>
    </cfRule>
  </conditionalFormatting>
  <conditionalFormatting sqref="B993:C993">
    <cfRule type="expression" dxfId="274" priority="970" stopIfTrue="1">
      <formula>$A993&lt;&gt;""</formula>
    </cfRule>
  </conditionalFormatting>
  <conditionalFormatting sqref="B241:H250">
    <cfRule type="expression" dxfId="273" priority="969" stopIfTrue="1">
      <formula>$A241&lt;&gt;""</formula>
    </cfRule>
  </conditionalFormatting>
  <conditionalFormatting sqref="E1195:F1197">
    <cfRule type="expression" dxfId="272" priority="965" stopIfTrue="1">
      <formula>$A1195&lt;&gt;""</formula>
    </cfRule>
  </conditionalFormatting>
  <conditionalFormatting sqref="D1195:D1197">
    <cfRule type="expression" dxfId="271" priority="967" stopIfTrue="1">
      <formula>$A1195&lt;&gt;""</formula>
    </cfRule>
  </conditionalFormatting>
  <conditionalFormatting sqref="G1195:G1197">
    <cfRule type="expression" dxfId="270" priority="966" stopIfTrue="1">
      <formula>$A1195&lt;&gt;""</formula>
    </cfRule>
  </conditionalFormatting>
  <conditionalFormatting sqref="B475:H475">
    <cfRule type="expression" dxfId="269" priority="964" stopIfTrue="1">
      <formula>$A475&lt;&gt;""</formula>
    </cfRule>
  </conditionalFormatting>
  <conditionalFormatting sqref="H1284:H1288">
    <cfRule type="expression" dxfId="268" priority="963" stopIfTrue="1">
      <formula>$A1284&lt;&gt;""</formula>
    </cfRule>
  </conditionalFormatting>
  <conditionalFormatting sqref="D1284:D1288">
    <cfRule type="expression" dxfId="267" priority="962" stopIfTrue="1">
      <formula>$A1284&lt;&gt;""</formula>
    </cfRule>
  </conditionalFormatting>
  <conditionalFormatting sqref="G1284:G1288">
    <cfRule type="expression" dxfId="266" priority="961" stopIfTrue="1">
      <formula>$A1284&lt;&gt;""</formula>
    </cfRule>
  </conditionalFormatting>
  <conditionalFormatting sqref="E1284:F1288">
    <cfRule type="expression" dxfId="265" priority="960" stopIfTrue="1">
      <formula>$A1284&lt;&gt;""</formula>
    </cfRule>
  </conditionalFormatting>
  <conditionalFormatting sqref="B1284:C1288">
    <cfRule type="expression" dxfId="264" priority="959" stopIfTrue="1">
      <formula>$A1284&lt;&gt;""</formula>
    </cfRule>
  </conditionalFormatting>
  <conditionalFormatting sqref="H969:H970">
    <cfRule type="expression" dxfId="263" priority="953" stopIfTrue="1">
      <formula>$A969&lt;&gt;""</formula>
    </cfRule>
  </conditionalFormatting>
  <conditionalFormatting sqref="B998:G998">
    <cfRule type="expression" dxfId="262" priority="952" stopIfTrue="1">
      <formula>$A998&lt;&gt;""</formula>
    </cfRule>
  </conditionalFormatting>
  <conditionalFormatting sqref="D969:D970">
    <cfRule type="expression" dxfId="261" priority="951" stopIfTrue="1">
      <formula>$A969&lt;&gt;""</formula>
    </cfRule>
  </conditionalFormatting>
  <conditionalFormatting sqref="B969:C970">
    <cfRule type="expression" dxfId="260" priority="950" stopIfTrue="1">
      <formula>$A969&lt;&gt;""</formula>
    </cfRule>
  </conditionalFormatting>
  <conditionalFormatting sqref="G969:G970">
    <cfRule type="expression" dxfId="259" priority="949" stopIfTrue="1">
      <formula>$A969&lt;&gt;""</formula>
    </cfRule>
  </conditionalFormatting>
  <conditionalFormatting sqref="E969:F970">
    <cfRule type="expression" dxfId="258" priority="948" stopIfTrue="1">
      <formula>$A969&lt;&gt;""</formula>
    </cfRule>
  </conditionalFormatting>
  <conditionalFormatting sqref="D1200:D1201 H1200:H1206">
    <cfRule type="expression" dxfId="257" priority="943" stopIfTrue="1">
      <formula>$A1200&lt;&gt;""</formula>
    </cfRule>
  </conditionalFormatting>
  <conditionalFormatting sqref="D971 H971:H978 D974">
    <cfRule type="expression" dxfId="256" priority="947" stopIfTrue="1">
      <formula>$A971&lt;&gt;""</formula>
    </cfRule>
  </conditionalFormatting>
  <conditionalFormatting sqref="G1200:G1206">
    <cfRule type="expression" dxfId="255" priority="942" stopIfTrue="1">
      <formula>$A1200&lt;&gt;""</formula>
    </cfRule>
  </conditionalFormatting>
  <conditionalFormatting sqref="G971 G974">
    <cfRule type="expression" dxfId="254" priority="946" stopIfTrue="1">
      <formula>$A971&lt;&gt;""</formula>
    </cfRule>
  </conditionalFormatting>
  <conditionalFormatting sqref="E971:F971 E974:F974">
    <cfRule type="expression" dxfId="253" priority="945" stopIfTrue="1">
      <formula>$A971&lt;&gt;""</formula>
    </cfRule>
  </conditionalFormatting>
  <conditionalFormatting sqref="B971:C971 B974:C974">
    <cfRule type="expression" dxfId="252" priority="944" stopIfTrue="1">
      <formula>$A971&lt;&gt;""</formula>
    </cfRule>
  </conditionalFormatting>
  <conditionalFormatting sqref="B1200:C1201">
    <cfRule type="expression" dxfId="251" priority="941" stopIfTrue="1">
      <formula>$A1200&lt;&gt;""</formula>
    </cfRule>
  </conditionalFormatting>
  <conditionalFormatting sqref="E1200:F1206">
    <cfRule type="expression" dxfId="250" priority="940" stopIfTrue="1">
      <formula>$A1200&lt;&gt;""</formula>
    </cfRule>
  </conditionalFormatting>
  <conditionalFormatting sqref="B883:G883">
    <cfRule type="expression" dxfId="249" priority="939" stopIfTrue="1">
      <formula>$A883&lt;&gt;""</formula>
    </cfRule>
  </conditionalFormatting>
  <conditionalFormatting sqref="B999:G999 B1002:G1006">
    <cfRule type="expression" dxfId="248" priority="938" stopIfTrue="1">
      <formula>$A999&lt;&gt;""</formula>
    </cfRule>
  </conditionalFormatting>
  <conditionalFormatting sqref="E306:G307 G305">
    <cfRule type="expression" dxfId="247" priority="937" stopIfTrue="1">
      <formula>$A305&lt;&gt;""</formula>
    </cfRule>
  </conditionalFormatting>
  <conditionalFormatting sqref="D305:D307">
    <cfRule type="expression" dxfId="246" priority="936" stopIfTrue="1">
      <formula>$A305&lt;&gt;""</formula>
    </cfRule>
  </conditionalFormatting>
  <conditionalFormatting sqref="B305:C307">
    <cfRule type="expression" dxfId="245" priority="935" stopIfTrue="1">
      <formula>$A305&lt;&gt;""</formula>
    </cfRule>
  </conditionalFormatting>
  <conditionalFormatting sqref="D1283">
    <cfRule type="expression" dxfId="244" priority="934" stopIfTrue="1">
      <formula>$A1283&lt;&gt;""</formula>
    </cfRule>
  </conditionalFormatting>
  <conditionalFormatting sqref="G1283">
    <cfRule type="expression" dxfId="243" priority="933" stopIfTrue="1">
      <formula>$A1283&lt;&gt;""</formula>
    </cfRule>
  </conditionalFormatting>
  <conditionalFormatting sqref="E1283:F1283">
    <cfRule type="expression" dxfId="242" priority="932" stopIfTrue="1">
      <formula>$A1283&lt;&gt;""</formula>
    </cfRule>
  </conditionalFormatting>
  <conditionalFormatting sqref="B1283:C1283">
    <cfRule type="expression" dxfId="241" priority="931" stopIfTrue="1">
      <formula>$A1283&lt;&gt;""</formula>
    </cfRule>
  </conditionalFormatting>
  <conditionalFormatting sqref="B287:G288">
    <cfRule type="expression" dxfId="240" priority="930" stopIfTrue="1">
      <formula>$A287&lt;&gt;""</formula>
    </cfRule>
  </conditionalFormatting>
  <conditionalFormatting sqref="D995 D997">
    <cfRule type="expression" dxfId="239" priority="929" stopIfTrue="1">
      <formula>$A995&lt;&gt;""</formula>
    </cfRule>
  </conditionalFormatting>
  <conditionalFormatting sqref="B995:C995 E995:H995 E997:H997 B997:C997">
    <cfRule type="expression" dxfId="238" priority="928" stopIfTrue="1">
      <formula>$A995&lt;&gt;""</formula>
    </cfRule>
  </conditionalFormatting>
  <conditionalFormatting sqref="B912:G912">
    <cfRule type="expression" dxfId="237" priority="927" stopIfTrue="1">
      <formula>$A912&lt;&gt;""</formula>
    </cfRule>
  </conditionalFormatting>
  <conditionalFormatting sqref="H884">
    <cfRule type="expression" dxfId="236" priority="926" stopIfTrue="1">
      <formula>$A884&lt;&gt;""</formula>
    </cfRule>
  </conditionalFormatting>
  <conditionalFormatting sqref="B884:G884">
    <cfRule type="expression" dxfId="235" priority="925" stopIfTrue="1">
      <formula>$A884&lt;&gt;""</formula>
    </cfRule>
  </conditionalFormatting>
  <conditionalFormatting sqref="H1120:H1127 H1130:H1131">
    <cfRule type="expression" dxfId="234" priority="924" stopIfTrue="1">
      <formula>$A1120&lt;&gt;""</formula>
    </cfRule>
  </conditionalFormatting>
  <conditionalFormatting sqref="E1130:F1131 E1123:F1127">
    <cfRule type="expression" dxfId="233" priority="923" stopIfTrue="1">
      <formula>$A1123&lt;&gt;""</formula>
    </cfRule>
  </conditionalFormatting>
  <conditionalFormatting sqref="B1120:D1120">
    <cfRule type="expression" dxfId="232" priority="922" stopIfTrue="1">
      <formula>$A1120&lt;&gt;""</formula>
    </cfRule>
  </conditionalFormatting>
  <conditionalFormatting sqref="E1120:G1120 G1130:G1131 G1123:G1127">
    <cfRule type="expression" dxfId="231" priority="921" stopIfTrue="1">
      <formula>$A1120&lt;&gt;""</formula>
    </cfRule>
  </conditionalFormatting>
  <conditionalFormatting sqref="D1123:D1127 D1130:D1131">
    <cfRule type="expression" dxfId="230" priority="920" stopIfTrue="1">
      <formula>$A1123&lt;&gt;""</formula>
    </cfRule>
  </conditionalFormatting>
  <conditionalFormatting sqref="B1123:C1127 B1130:C1131">
    <cfRule type="expression" dxfId="229" priority="919" stopIfTrue="1">
      <formula>$A1123&lt;&gt;""</formula>
    </cfRule>
  </conditionalFormatting>
  <conditionalFormatting sqref="D1191 H1191:H1193">
    <cfRule type="expression" dxfId="228" priority="918" stopIfTrue="1">
      <formula>$A1191&lt;&gt;""</formula>
    </cfRule>
  </conditionalFormatting>
  <conditionalFormatting sqref="G1191">
    <cfRule type="expression" dxfId="227" priority="917" stopIfTrue="1">
      <formula>$A1191&lt;&gt;""</formula>
    </cfRule>
  </conditionalFormatting>
  <conditionalFormatting sqref="B1191:C1191">
    <cfRule type="expression" dxfId="226" priority="916" stopIfTrue="1">
      <formula>$A1191&lt;&gt;""</formula>
    </cfRule>
  </conditionalFormatting>
  <conditionalFormatting sqref="E1191:F1191">
    <cfRule type="expression" dxfId="225" priority="915" stopIfTrue="1">
      <formula>$A1191&lt;&gt;""</formula>
    </cfRule>
  </conditionalFormatting>
  <conditionalFormatting sqref="B996:H996">
    <cfRule type="expression" dxfId="224" priority="914" stopIfTrue="1">
      <formula>$A996&lt;&gt;""</formula>
    </cfRule>
  </conditionalFormatting>
  <conditionalFormatting sqref="H991">
    <cfRule type="expression" dxfId="223" priority="913" stopIfTrue="1">
      <formula>$A991&lt;&gt;""</formula>
    </cfRule>
  </conditionalFormatting>
  <conditionalFormatting sqref="D991">
    <cfRule type="expression" dxfId="222" priority="912" stopIfTrue="1">
      <formula>$A991&lt;&gt;""</formula>
    </cfRule>
  </conditionalFormatting>
  <conditionalFormatting sqref="E991:G991">
    <cfRule type="expression" dxfId="221" priority="911" stopIfTrue="1">
      <formula>$A991&lt;&gt;""</formula>
    </cfRule>
  </conditionalFormatting>
  <conditionalFormatting sqref="B991:C991">
    <cfRule type="expression" dxfId="220" priority="910" stopIfTrue="1">
      <formula>$A991&lt;&gt;""</formula>
    </cfRule>
  </conditionalFormatting>
  <conditionalFormatting sqref="H1236">
    <cfRule type="expression" dxfId="219" priority="909" stopIfTrue="1">
      <formula>$A1236&lt;&gt;""</formula>
    </cfRule>
  </conditionalFormatting>
  <conditionalFormatting sqref="E1236:G1236">
    <cfRule type="expression" dxfId="218" priority="908" stopIfTrue="1">
      <formula>$A1236&lt;&gt;""</formula>
    </cfRule>
  </conditionalFormatting>
  <conditionalFormatting sqref="D1236">
    <cfRule type="expression" dxfId="217" priority="907" stopIfTrue="1">
      <formula>$A1236&lt;&gt;""</formula>
    </cfRule>
  </conditionalFormatting>
  <conditionalFormatting sqref="B1236:C1236">
    <cfRule type="expression" dxfId="216" priority="906" stopIfTrue="1">
      <formula>$A1236&lt;&gt;""</formula>
    </cfRule>
  </conditionalFormatting>
  <conditionalFormatting sqref="H1240:H1241 B1240:D1241">
    <cfRule type="expression" dxfId="215" priority="905" stopIfTrue="1">
      <formula>$A1240&lt;&gt;""</formula>
    </cfRule>
  </conditionalFormatting>
  <conditionalFormatting sqref="E1240:G1241">
    <cfRule type="expression" dxfId="214" priority="904" stopIfTrue="1">
      <formula>$A1240&lt;&gt;""</formula>
    </cfRule>
  </conditionalFormatting>
  <conditionalFormatting sqref="H994">
    <cfRule type="expression" dxfId="213" priority="903" stopIfTrue="1">
      <formula>$A994&lt;&gt;""</formula>
    </cfRule>
  </conditionalFormatting>
  <conditionalFormatting sqref="B994:G994">
    <cfRule type="expression" dxfId="212" priority="902" stopIfTrue="1">
      <formula>$A994&lt;&gt;""</formula>
    </cfRule>
  </conditionalFormatting>
  <conditionalFormatting sqref="G319 B308:G313">
    <cfRule type="expression" dxfId="211" priority="901" stopIfTrue="1">
      <formula>$A308&lt;&gt;""</formula>
    </cfRule>
  </conditionalFormatting>
  <conditionalFormatting sqref="G1084">
    <cfRule type="expression" dxfId="210" priority="900" stopIfTrue="1">
      <formula>$A1084&lt;&gt;""</formula>
    </cfRule>
  </conditionalFormatting>
  <conditionalFormatting sqref="E944:F944">
    <cfRule type="expression" dxfId="209" priority="899" stopIfTrue="1">
      <formula>$A944&lt;&gt;""</formula>
    </cfRule>
  </conditionalFormatting>
  <conditionalFormatting sqref="D944">
    <cfRule type="expression" dxfId="208" priority="898" stopIfTrue="1">
      <formula>$A944&lt;&gt;""</formula>
    </cfRule>
  </conditionalFormatting>
  <conditionalFormatting sqref="B944:C944">
    <cfRule type="expression" dxfId="207" priority="897" stopIfTrue="1">
      <formula>$A944&lt;&gt;""</formula>
    </cfRule>
  </conditionalFormatting>
  <conditionalFormatting sqref="D1202:D1206">
    <cfRule type="expression" dxfId="206" priority="896" stopIfTrue="1">
      <formula>$A1202&lt;&gt;""</formula>
    </cfRule>
  </conditionalFormatting>
  <conditionalFormatting sqref="B1202:C1206">
    <cfRule type="expression" dxfId="205" priority="895" stopIfTrue="1">
      <formula>$A1202&lt;&gt;""</formula>
    </cfRule>
  </conditionalFormatting>
  <conditionalFormatting sqref="G975:G978">
    <cfRule type="expression" dxfId="204" priority="894" stopIfTrue="1">
      <formula>$A975&lt;&gt;""</formula>
    </cfRule>
  </conditionalFormatting>
  <conditionalFormatting sqref="D975:D978">
    <cfRule type="expression" dxfId="203" priority="893" stopIfTrue="1">
      <formula>$A975&lt;&gt;""</formula>
    </cfRule>
  </conditionalFormatting>
  <conditionalFormatting sqref="E975:F978">
    <cfRule type="expression" dxfId="202" priority="892" stopIfTrue="1">
      <formula>$A975&lt;&gt;""</formula>
    </cfRule>
  </conditionalFormatting>
  <conditionalFormatting sqref="B975:C978">
    <cfRule type="expression" dxfId="201" priority="891" stopIfTrue="1">
      <formula>$A975&lt;&gt;""</formula>
    </cfRule>
  </conditionalFormatting>
  <conditionalFormatting sqref="D962">
    <cfRule type="expression" dxfId="200" priority="890" stopIfTrue="1">
      <formula>$A962&lt;&gt;""</formula>
    </cfRule>
  </conditionalFormatting>
  <conditionalFormatting sqref="G962">
    <cfRule type="expression" dxfId="199" priority="889" stopIfTrue="1">
      <formula>$A962&lt;&gt;""</formula>
    </cfRule>
  </conditionalFormatting>
  <conditionalFormatting sqref="E962:F962">
    <cfRule type="expression" dxfId="198" priority="888" stopIfTrue="1">
      <formula>$A962&lt;&gt;""</formula>
    </cfRule>
  </conditionalFormatting>
  <conditionalFormatting sqref="B962:C962">
    <cfRule type="expression" dxfId="197" priority="887" stopIfTrue="1">
      <formula>$A962&lt;&gt;""</formula>
    </cfRule>
  </conditionalFormatting>
  <conditionalFormatting sqref="H1190">
    <cfRule type="expression" dxfId="196" priority="886" stopIfTrue="1">
      <formula>$A1190&lt;&gt;""</formula>
    </cfRule>
  </conditionalFormatting>
  <conditionalFormatting sqref="D1190">
    <cfRule type="expression" dxfId="195" priority="885" stopIfTrue="1">
      <formula>$A1190&lt;&gt;""</formula>
    </cfRule>
  </conditionalFormatting>
  <conditionalFormatting sqref="G1190">
    <cfRule type="expression" dxfId="194" priority="884" stopIfTrue="1">
      <formula>$A1190&lt;&gt;""</formula>
    </cfRule>
  </conditionalFormatting>
  <conditionalFormatting sqref="E1190:F1190">
    <cfRule type="expression" dxfId="193" priority="883" stopIfTrue="1">
      <formula>$A1190&lt;&gt;""</formula>
    </cfRule>
  </conditionalFormatting>
  <conditionalFormatting sqref="B1190:C1190">
    <cfRule type="expression" dxfId="192" priority="882" stopIfTrue="1">
      <formula>$A1190&lt;&gt;""</formula>
    </cfRule>
  </conditionalFormatting>
  <conditionalFormatting sqref="B319:F319 B320:D326">
    <cfRule type="expression" dxfId="191" priority="881" stopIfTrue="1">
      <formula>$A319&lt;&gt;""</formula>
    </cfRule>
  </conditionalFormatting>
  <conditionalFormatting sqref="H314:H318 B314:D318">
    <cfRule type="expression" dxfId="190" priority="880" stopIfTrue="1">
      <formula>$A314&lt;&gt;""</formula>
    </cfRule>
  </conditionalFormatting>
  <conditionalFormatting sqref="G317:G318 E314:G316">
    <cfRule type="expression" dxfId="189" priority="879" stopIfTrue="1">
      <formula>$A314&lt;&gt;""</formula>
    </cfRule>
  </conditionalFormatting>
  <conditionalFormatting sqref="D968 H968">
    <cfRule type="expression" dxfId="188" priority="878" stopIfTrue="1">
      <formula>$A968&lt;&gt;""</formula>
    </cfRule>
  </conditionalFormatting>
  <conditionalFormatting sqref="G968">
    <cfRule type="expression" dxfId="187" priority="877" stopIfTrue="1">
      <formula>$A968&lt;&gt;""</formula>
    </cfRule>
  </conditionalFormatting>
  <conditionalFormatting sqref="E968:F968">
    <cfRule type="expression" dxfId="186" priority="876" stopIfTrue="1">
      <formula>$A968&lt;&gt;""</formula>
    </cfRule>
  </conditionalFormatting>
  <conditionalFormatting sqref="B968:C968">
    <cfRule type="expression" dxfId="185" priority="875" stopIfTrue="1">
      <formula>$A968&lt;&gt;""</formula>
    </cfRule>
  </conditionalFormatting>
  <conditionalFormatting sqref="D1199 H1199">
    <cfRule type="expression" dxfId="184" priority="874" stopIfTrue="1">
      <formula>$A1199&lt;&gt;""</formula>
    </cfRule>
  </conditionalFormatting>
  <conditionalFormatting sqref="G1199">
    <cfRule type="expression" dxfId="183" priority="873" stopIfTrue="1">
      <formula>$A1199&lt;&gt;""</formula>
    </cfRule>
  </conditionalFormatting>
  <conditionalFormatting sqref="E1199:F1199">
    <cfRule type="expression" dxfId="182" priority="872" stopIfTrue="1">
      <formula>$A1199&lt;&gt;""</formula>
    </cfRule>
  </conditionalFormatting>
  <conditionalFormatting sqref="B1199:C1199">
    <cfRule type="expression" dxfId="181" priority="871" stopIfTrue="1">
      <formula>$A1199&lt;&gt;""</formula>
    </cfRule>
  </conditionalFormatting>
  <conditionalFormatting sqref="H1128:H1129">
    <cfRule type="expression" dxfId="180" priority="870" stopIfTrue="1">
      <formula>$A1128&lt;&gt;""</formula>
    </cfRule>
  </conditionalFormatting>
  <conditionalFormatting sqref="D1128:D1129">
    <cfRule type="expression" dxfId="179" priority="869" stopIfTrue="1">
      <formula>$A1128&lt;&gt;""</formula>
    </cfRule>
  </conditionalFormatting>
  <conditionalFormatting sqref="G1128:G1129">
    <cfRule type="expression" dxfId="178" priority="868" stopIfTrue="1">
      <formula>$A1128&lt;&gt;""</formula>
    </cfRule>
  </conditionalFormatting>
  <conditionalFormatting sqref="E1128:F1129">
    <cfRule type="expression" dxfId="177" priority="867" stopIfTrue="1">
      <formula>$A1128&lt;&gt;""</formula>
    </cfRule>
  </conditionalFormatting>
  <conditionalFormatting sqref="B1128:C1129">
    <cfRule type="expression" dxfId="176" priority="866" stopIfTrue="1">
      <formula>$A1128&lt;&gt;""</formula>
    </cfRule>
  </conditionalFormatting>
  <conditionalFormatting sqref="H1242">
    <cfRule type="expression" dxfId="175" priority="865" stopIfTrue="1">
      <formula>$A1242&lt;&gt;""</formula>
    </cfRule>
  </conditionalFormatting>
  <conditionalFormatting sqref="D1242">
    <cfRule type="expression" dxfId="174" priority="864" stopIfTrue="1">
      <formula>$A1242&lt;&gt;""</formula>
    </cfRule>
  </conditionalFormatting>
  <conditionalFormatting sqref="G1242">
    <cfRule type="expression" dxfId="173" priority="863" stopIfTrue="1">
      <formula>$A1242&lt;&gt;""</formula>
    </cfRule>
  </conditionalFormatting>
  <conditionalFormatting sqref="E1242:F1242">
    <cfRule type="expression" dxfId="172" priority="862" stopIfTrue="1">
      <formula>$A1242&lt;&gt;""</formula>
    </cfRule>
  </conditionalFormatting>
  <conditionalFormatting sqref="B1242:C1242">
    <cfRule type="expression" dxfId="171" priority="861" stopIfTrue="1">
      <formula>$A1242&lt;&gt;""</formula>
    </cfRule>
  </conditionalFormatting>
  <conditionalFormatting sqref="B1007:G1023">
    <cfRule type="expression" dxfId="170" priority="860" stopIfTrue="1">
      <formula>$A1007&lt;&gt;""</formula>
    </cfRule>
  </conditionalFormatting>
  <conditionalFormatting sqref="B1101:H1101 H1102:H1118">
    <cfRule type="expression" dxfId="169" priority="859" stopIfTrue="1">
      <formula>$A1101&lt;&gt;""</formula>
    </cfRule>
  </conditionalFormatting>
  <conditionalFormatting sqref="E320:G326">
    <cfRule type="expression" dxfId="168" priority="857" stopIfTrue="1">
      <formula>$A320&lt;&gt;""</formula>
    </cfRule>
  </conditionalFormatting>
  <conditionalFormatting sqref="B1102:G1104 G1105:G1118 B1105:D1118">
    <cfRule type="expression" dxfId="167" priority="856" stopIfTrue="1">
      <formula>$A1102&lt;&gt;""</formula>
    </cfRule>
  </conditionalFormatting>
  <conditionalFormatting sqref="B967:H967">
    <cfRule type="expression" dxfId="166" priority="855" stopIfTrue="1">
      <formula>$A967&lt;&gt;""</formula>
    </cfRule>
  </conditionalFormatting>
  <conditionalFormatting sqref="B1198:H1198">
    <cfRule type="expression" dxfId="165" priority="854" stopIfTrue="1">
      <formula>$A1198&lt;&gt;""</formula>
    </cfRule>
  </conditionalFormatting>
  <conditionalFormatting sqref="E304:F304">
    <cfRule type="expression" dxfId="164" priority="852" stopIfTrue="1">
      <formula>$A304&lt;&gt;""</formula>
    </cfRule>
  </conditionalFormatting>
  <conditionalFormatting sqref="G304">
    <cfRule type="expression" dxfId="163" priority="851" stopIfTrue="1">
      <formula>$A304&lt;&gt;""</formula>
    </cfRule>
  </conditionalFormatting>
  <conditionalFormatting sqref="D304">
    <cfRule type="expression" dxfId="162" priority="850" stopIfTrue="1">
      <formula>$A304&lt;&gt;""</formula>
    </cfRule>
  </conditionalFormatting>
  <conditionalFormatting sqref="B304:C304">
    <cfRule type="expression" dxfId="161" priority="849" stopIfTrue="1">
      <formula>$A304&lt;&gt;""</formula>
    </cfRule>
  </conditionalFormatting>
  <conditionalFormatting sqref="H302:H303">
    <cfRule type="expression" dxfId="160" priority="848" stopIfTrue="1">
      <formula>$A302&lt;&gt;""</formula>
    </cfRule>
  </conditionalFormatting>
  <conditionalFormatting sqref="E302:G303">
    <cfRule type="expression" dxfId="159" priority="847" stopIfTrue="1">
      <formula>$A302&lt;&gt;""</formula>
    </cfRule>
  </conditionalFormatting>
  <conditionalFormatting sqref="D302:D303">
    <cfRule type="expression" dxfId="158" priority="846" stopIfTrue="1">
      <formula>$A302&lt;&gt;""</formula>
    </cfRule>
  </conditionalFormatting>
  <conditionalFormatting sqref="B302:C303">
    <cfRule type="expression" dxfId="157" priority="845" stopIfTrue="1">
      <formula>$A302&lt;&gt;""</formula>
    </cfRule>
  </conditionalFormatting>
  <conditionalFormatting sqref="E305:F305">
    <cfRule type="expression" dxfId="156" priority="844" stopIfTrue="1">
      <formula>$A305&lt;&gt;""</formula>
    </cfRule>
  </conditionalFormatting>
  <conditionalFormatting sqref="H940">
    <cfRule type="expression" dxfId="155" priority="843" stopIfTrue="1">
      <formula>$A940&lt;&gt;""</formula>
    </cfRule>
  </conditionalFormatting>
  <conditionalFormatting sqref="D940">
    <cfRule type="expression" dxfId="154" priority="842" stopIfTrue="1">
      <formula>$A940&lt;&gt;""</formula>
    </cfRule>
  </conditionalFormatting>
  <conditionalFormatting sqref="B940:C940">
    <cfRule type="expression" dxfId="153" priority="841" stopIfTrue="1">
      <formula>$A940&lt;&gt;""</formula>
    </cfRule>
  </conditionalFormatting>
  <conditionalFormatting sqref="G940">
    <cfRule type="expression" dxfId="152" priority="840" stopIfTrue="1">
      <formula>$A940&lt;&gt;""</formula>
    </cfRule>
  </conditionalFormatting>
  <conditionalFormatting sqref="E1105:F1118">
    <cfRule type="expression" dxfId="151" priority="836" stopIfTrue="1">
      <formula>$A1105&lt;&gt;""</formula>
    </cfRule>
  </conditionalFormatting>
  <conditionalFormatting sqref="E317:F318">
    <cfRule type="expression" dxfId="150" priority="835" stopIfTrue="1">
      <formula>$A317&lt;&gt;""</formula>
    </cfRule>
  </conditionalFormatting>
  <conditionalFormatting sqref="H1085 B1085:D1085">
    <cfRule type="expression" dxfId="149" priority="831" stopIfTrue="1">
      <formula>$A1085&lt;&gt;""</formula>
    </cfRule>
  </conditionalFormatting>
  <conditionalFormatting sqref="E1085:G1085">
    <cfRule type="expression" dxfId="148" priority="830" stopIfTrue="1">
      <formula>$A1085&lt;&gt;""</formula>
    </cfRule>
  </conditionalFormatting>
  <conditionalFormatting sqref="E1223:F1232">
    <cfRule type="expression" dxfId="147" priority="829" stopIfTrue="1">
      <formula>$A1223&lt;&gt;""</formula>
    </cfRule>
  </conditionalFormatting>
  <conditionalFormatting sqref="B1224:D1234">
    <cfRule type="expression" dxfId="146" priority="824" stopIfTrue="1">
      <formula>$A1224&lt;&gt;""</formula>
    </cfRule>
  </conditionalFormatting>
  <conditionalFormatting sqref="B455">
    <cfRule type="expression" dxfId="145" priority="822" stopIfTrue="1">
      <formula>$A455&lt;&gt;""</formula>
    </cfRule>
  </conditionalFormatting>
  <conditionalFormatting sqref="B1049:H1049 B1057:H1062 B1051:H1055">
    <cfRule type="expression" dxfId="144" priority="811" stopIfTrue="1">
      <formula>$A1049&lt;&gt;""</formula>
    </cfRule>
  </conditionalFormatting>
  <conditionalFormatting sqref="E940:F940">
    <cfRule type="expression" dxfId="143" priority="810" stopIfTrue="1">
      <formula>$A940&lt;&gt;""</formula>
    </cfRule>
  </conditionalFormatting>
  <conditionalFormatting sqref="D1145">
    <cfRule type="expression" dxfId="142" priority="809" stopIfTrue="1">
      <formula>$A1145&lt;&gt;""</formula>
    </cfRule>
  </conditionalFormatting>
  <conditionalFormatting sqref="B1145:C1145">
    <cfRule type="expression" dxfId="141" priority="808" stopIfTrue="1">
      <formula>$A1145&lt;&gt;""</formula>
    </cfRule>
  </conditionalFormatting>
  <conditionalFormatting sqref="G1145">
    <cfRule type="expression" dxfId="140" priority="807" stopIfTrue="1">
      <formula>$A1145&lt;&gt;""</formula>
    </cfRule>
  </conditionalFormatting>
  <conditionalFormatting sqref="E1145:F1145">
    <cfRule type="expression" dxfId="139" priority="806" stopIfTrue="1">
      <formula>$A1145&lt;&gt;""</formula>
    </cfRule>
  </conditionalFormatting>
  <conditionalFormatting sqref="B327:H329">
    <cfRule type="expression" dxfId="138" priority="803" stopIfTrue="1">
      <formula>$A327&lt;&gt;""</formula>
    </cfRule>
  </conditionalFormatting>
  <conditionalFormatting sqref="B1056:H1056">
    <cfRule type="expression" dxfId="137" priority="800" stopIfTrue="1">
      <formula>$A1056&lt;&gt;""</formula>
    </cfRule>
  </conditionalFormatting>
  <conditionalFormatting sqref="B1050:H1050">
    <cfRule type="expression" dxfId="136" priority="799" stopIfTrue="1">
      <formula>$A1050&lt;&gt;""</formula>
    </cfRule>
  </conditionalFormatting>
  <conditionalFormatting sqref="A638:I638">
    <cfRule type="expression" dxfId="135" priority="798" stopIfTrue="1">
      <formula>$A638&lt;&gt;""</formula>
    </cfRule>
  </conditionalFormatting>
  <conditionalFormatting sqref="A639:A648">
    <cfRule type="expression" dxfId="134" priority="797" stopIfTrue="1">
      <formula>$A639&lt;&gt;""</formula>
    </cfRule>
  </conditionalFormatting>
  <conditionalFormatting sqref="E641:F641">
    <cfRule type="expression" dxfId="133" priority="796" stopIfTrue="1">
      <formula>$A641&lt;&gt;""</formula>
    </cfRule>
  </conditionalFormatting>
  <conditionalFormatting sqref="B649:D649">
    <cfRule type="expression" dxfId="132" priority="795" stopIfTrue="1">
      <formula>$A649&lt;&gt;""</formula>
    </cfRule>
  </conditionalFormatting>
  <conditionalFormatting sqref="A649">
    <cfRule type="expression" dxfId="131" priority="794" stopIfTrue="1">
      <formula>$A649&lt;&gt;""</formula>
    </cfRule>
  </conditionalFormatting>
  <conditionalFormatting sqref="E649:F649">
    <cfRule type="expression" dxfId="130" priority="793" stopIfTrue="1">
      <formula>$A649&lt;&gt;""</formula>
    </cfRule>
  </conditionalFormatting>
  <conditionalFormatting sqref="A650">
    <cfRule type="expression" dxfId="129" priority="792" stopIfTrue="1">
      <formula>$A650&lt;&gt;""</formula>
    </cfRule>
  </conditionalFormatting>
  <conditionalFormatting sqref="B1063:H1082">
    <cfRule type="expression" dxfId="128" priority="791" stopIfTrue="1">
      <formula>$A1063&lt;&gt;""</formula>
    </cfRule>
  </conditionalFormatting>
  <conditionalFormatting sqref="H1207:H1215">
    <cfRule type="expression" dxfId="127" priority="790" stopIfTrue="1">
      <formula>$A1207&lt;&gt;""</formula>
    </cfRule>
  </conditionalFormatting>
  <conditionalFormatting sqref="G1207">
    <cfRule type="expression" dxfId="126" priority="789" stopIfTrue="1">
      <formula>$A1207&lt;&gt;""</formula>
    </cfRule>
  </conditionalFormatting>
  <conditionalFormatting sqref="D1207:D1209">
    <cfRule type="expression" dxfId="125" priority="788" stopIfTrue="1">
      <formula>$A1207&lt;&gt;""</formula>
    </cfRule>
  </conditionalFormatting>
  <conditionalFormatting sqref="E1207:F1209">
    <cfRule type="expression" dxfId="124" priority="787" stopIfTrue="1">
      <formula>$A1207&lt;&gt;""</formula>
    </cfRule>
  </conditionalFormatting>
  <conditionalFormatting sqref="B1207:C1209">
    <cfRule type="expression" dxfId="123" priority="786" stopIfTrue="1">
      <formula>$A1207&lt;&gt;""</formula>
    </cfRule>
  </conditionalFormatting>
  <conditionalFormatting sqref="H982">
    <cfRule type="expression" dxfId="122" priority="785" stopIfTrue="1">
      <formula>$A982&lt;&gt;""</formula>
    </cfRule>
  </conditionalFormatting>
  <conditionalFormatting sqref="G982">
    <cfRule type="expression" dxfId="121" priority="784" stopIfTrue="1">
      <formula>$A982&lt;&gt;""</formula>
    </cfRule>
  </conditionalFormatting>
  <conditionalFormatting sqref="D982">
    <cfRule type="expression" dxfId="120" priority="783" stopIfTrue="1">
      <formula>$A982&lt;&gt;""</formula>
    </cfRule>
  </conditionalFormatting>
  <conditionalFormatting sqref="E982:F982">
    <cfRule type="expression" dxfId="119" priority="782" stopIfTrue="1">
      <formula>$A982&lt;&gt;""</formula>
    </cfRule>
  </conditionalFormatting>
  <conditionalFormatting sqref="B982:C982">
    <cfRule type="expression" dxfId="118" priority="781" stopIfTrue="1">
      <formula>$A982&lt;&gt;""</formula>
    </cfRule>
  </conditionalFormatting>
  <conditionalFormatting sqref="G1208">
    <cfRule type="expression" dxfId="117" priority="780" stopIfTrue="1">
      <formula>$A1208&lt;&gt;""</formula>
    </cfRule>
  </conditionalFormatting>
  <conditionalFormatting sqref="B979:H980">
    <cfRule type="expression" dxfId="116" priority="779" stopIfTrue="1">
      <formula>$A979&lt;&gt;""</formula>
    </cfRule>
  </conditionalFormatting>
  <conditionalFormatting sqref="H519">
    <cfRule type="expression" dxfId="115" priority="776" stopIfTrue="1">
      <formula>$A519&lt;&gt;""</formula>
    </cfRule>
  </conditionalFormatting>
  <conditionalFormatting sqref="D519">
    <cfRule type="expression" dxfId="114" priority="775" stopIfTrue="1">
      <formula>$A519&lt;&gt;""</formula>
    </cfRule>
  </conditionalFormatting>
  <conditionalFormatting sqref="G519">
    <cfRule type="expression" dxfId="113" priority="774" stopIfTrue="1">
      <formula>$A519&lt;&gt;""</formula>
    </cfRule>
  </conditionalFormatting>
  <conditionalFormatting sqref="E519:F519">
    <cfRule type="expression" dxfId="112" priority="773" stopIfTrue="1">
      <formula>$A519&lt;&gt;""</formula>
    </cfRule>
  </conditionalFormatting>
  <conditionalFormatting sqref="B519:C519">
    <cfRule type="expression" dxfId="111" priority="772" stopIfTrue="1">
      <formula>$A519&lt;&gt;""</formula>
    </cfRule>
  </conditionalFormatting>
  <conditionalFormatting sqref="A919:H919">
    <cfRule type="expression" dxfId="110" priority="771" stopIfTrue="1">
      <formula>$A919&lt;&gt;""</formula>
    </cfRule>
  </conditionalFormatting>
  <conditionalFormatting sqref="B179:I189">
    <cfRule type="expression" dxfId="109" priority="770" stopIfTrue="1">
      <formula>$A179&lt;&gt;""</formula>
    </cfRule>
  </conditionalFormatting>
  <conditionalFormatting sqref="A735:G735">
    <cfRule type="expression" dxfId="108" priority="769" stopIfTrue="1">
      <formula>$A735&lt;&gt;""</formula>
    </cfRule>
  </conditionalFormatting>
  <conditionalFormatting sqref="A155:G158">
    <cfRule type="expression" dxfId="107" priority="768" stopIfTrue="1">
      <formula>$A155&lt;&gt;""</formula>
    </cfRule>
  </conditionalFormatting>
  <conditionalFormatting sqref="A153:D153">
    <cfRule type="expression" dxfId="106" priority="767" stopIfTrue="1">
      <formula>$A153&lt;&gt;""</formula>
    </cfRule>
  </conditionalFormatting>
  <conditionalFormatting sqref="A1219:G1220">
    <cfRule type="expression" dxfId="105" priority="766" stopIfTrue="1">
      <formula>$A1219&lt;&gt;""</formula>
    </cfRule>
  </conditionalFormatting>
  <conditionalFormatting sqref="A1192:A1193">
    <cfRule type="expression" dxfId="104" priority="765" stopIfTrue="1">
      <formula>$A1192&lt;&gt;""</formula>
    </cfRule>
  </conditionalFormatting>
  <conditionalFormatting sqref="D1192:D1193">
    <cfRule type="expression" dxfId="103" priority="764" stopIfTrue="1">
      <formula>$A1192&lt;&gt;""</formula>
    </cfRule>
  </conditionalFormatting>
  <conditionalFormatting sqref="G1192:G1193">
    <cfRule type="expression" dxfId="102" priority="763" stopIfTrue="1">
      <formula>$A1192&lt;&gt;""</formula>
    </cfRule>
  </conditionalFormatting>
  <conditionalFormatting sqref="B1192:C1193">
    <cfRule type="expression" dxfId="101" priority="762" stopIfTrue="1">
      <formula>$A1192&lt;&gt;""</formula>
    </cfRule>
  </conditionalFormatting>
  <conditionalFormatting sqref="E1192:F1193">
    <cfRule type="expression" dxfId="100" priority="761" stopIfTrue="1">
      <formula>$A1192&lt;&gt;""</formula>
    </cfRule>
  </conditionalFormatting>
  <conditionalFormatting sqref="A972:A973">
    <cfRule type="expression" dxfId="99" priority="760" stopIfTrue="1">
      <formula>$A972&lt;&gt;""</formula>
    </cfRule>
  </conditionalFormatting>
  <conditionalFormatting sqref="D972:D973">
    <cfRule type="expression" dxfId="98" priority="759" stopIfTrue="1">
      <formula>$A972&lt;&gt;""</formula>
    </cfRule>
  </conditionalFormatting>
  <conditionalFormatting sqref="G972:G973">
    <cfRule type="expression" dxfId="97" priority="758" stopIfTrue="1">
      <formula>$A972&lt;&gt;""</formula>
    </cfRule>
  </conditionalFormatting>
  <conditionalFormatting sqref="E972:F973">
    <cfRule type="expression" dxfId="96" priority="757" stopIfTrue="1">
      <formula>$A972&lt;&gt;""</formula>
    </cfRule>
  </conditionalFormatting>
  <conditionalFormatting sqref="C972:C973">
    <cfRule type="expression" dxfId="95" priority="756" stopIfTrue="1">
      <formula>$A972&lt;&gt;""</formula>
    </cfRule>
  </conditionalFormatting>
  <conditionalFormatting sqref="B972:B973">
    <cfRule type="expression" dxfId="94" priority="755" stopIfTrue="1">
      <formula>$A972&lt;&gt;""</formula>
    </cfRule>
  </conditionalFormatting>
  <conditionalFormatting sqref="A942:G943">
    <cfRule type="expression" dxfId="93" priority="754" stopIfTrue="1">
      <formula>$A942&lt;&gt;""</formula>
    </cfRule>
  </conditionalFormatting>
  <conditionalFormatting sqref="A1121:A1122">
    <cfRule type="expression" dxfId="92" priority="753" stopIfTrue="1">
      <formula>$A1121&lt;&gt;""</formula>
    </cfRule>
  </conditionalFormatting>
  <conditionalFormatting sqref="B1121:D1122">
    <cfRule type="expression" dxfId="91" priority="752" stopIfTrue="1">
      <formula>$A1121&lt;&gt;""</formula>
    </cfRule>
  </conditionalFormatting>
  <conditionalFormatting sqref="E1121:G1122">
    <cfRule type="expression" dxfId="90" priority="751" stopIfTrue="1">
      <formula>$A1121&lt;&gt;""</formula>
    </cfRule>
  </conditionalFormatting>
  <conditionalFormatting sqref="B1291:G1291">
    <cfRule type="expression" dxfId="89" priority="750" stopIfTrue="1">
      <formula>$A1291&lt;&gt;""</formula>
    </cfRule>
  </conditionalFormatting>
  <conditionalFormatting sqref="A1137:A1138">
    <cfRule type="expression" dxfId="88" priority="749" stopIfTrue="1">
      <formula>$A1137&lt;&gt;""</formula>
    </cfRule>
  </conditionalFormatting>
  <conditionalFormatting sqref="D1137:D1138">
    <cfRule type="expression" dxfId="87" priority="748" stopIfTrue="1">
      <formula>$A1137&lt;&gt;""</formula>
    </cfRule>
  </conditionalFormatting>
  <conditionalFormatting sqref="G1137:G1138">
    <cfRule type="expression" dxfId="86" priority="747" stopIfTrue="1">
      <formula>$A1137&lt;&gt;""</formula>
    </cfRule>
  </conditionalFormatting>
  <conditionalFormatting sqref="E1137:F1138">
    <cfRule type="expression" dxfId="85" priority="746" stopIfTrue="1">
      <formula>$A1137&lt;&gt;""</formula>
    </cfRule>
  </conditionalFormatting>
  <conditionalFormatting sqref="B1137:C1138">
    <cfRule type="expression" dxfId="84" priority="745" stopIfTrue="1">
      <formula>$A1137&lt;&gt;""</formula>
    </cfRule>
  </conditionalFormatting>
  <conditionalFormatting sqref="A1238:G1239">
    <cfRule type="expression" dxfId="83" priority="744" stopIfTrue="1">
      <formula>$A1238&lt;&gt;""</formula>
    </cfRule>
  </conditionalFormatting>
  <conditionalFormatting sqref="A889:G890">
    <cfRule type="expression" dxfId="82" priority="743" stopIfTrue="1">
      <formula>$A889&lt;&gt;""</formula>
    </cfRule>
  </conditionalFormatting>
  <conditionalFormatting sqref="A1000:A1001">
    <cfRule type="expression" dxfId="81" priority="742" stopIfTrue="1">
      <formula>$A1000&lt;&gt;""</formula>
    </cfRule>
  </conditionalFormatting>
  <conditionalFormatting sqref="B1000:G1001">
    <cfRule type="expression" dxfId="80" priority="741" stopIfTrue="1">
      <formula>$A1000&lt;&gt;""</formula>
    </cfRule>
  </conditionalFormatting>
  <conditionalFormatting sqref="A323:I325">
    <cfRule type="expression" dxfId="79" priority="739" stopIfTrue="1">
      <formula>$A323&lt;&gt;""</formula>
    </cfRule>
  </conditionalFormatting>
  <conditionalFormatting sqref="A362:I364">
    <cfRule type="expression" dxfId="78" priority="738" stopIfTrue="1">
      <formula>$A362&lt;&gt;""</formula>
    </cfRule>
  </conditionalFormatting>
  <conditionalFormatting sqref="E373:F373">
    <cfRule type="expression" dxfId="77" priority="737" stopIfTrue="1">
      <formula>$A373&lt;&gt;""</formula>
    </cfRule>
  </conditionalFormatting>
  <conditionalFormatting sqref="A740:I745">
    <cfRule type="expression" dxfId="76" priority="736" stopIfTrue="1">
      <formula>$A740&lt;&gt;""</formula>
    </cfRule>
  </conditionalFormatting>
  <conditionalFormatting sqref="A749:I751">
    <cfRule type="expression" dxfId="75" priority="735" stopIfTrue="1">
      <formula>$A749&lt;&gt;""</formula>
    </cfRule>
  </conditionalFormatting>
  <conditionalFormatting sqref="A892:I894">
    <cfRule type="expression" dxfId="74" priority="734" stopIfTrue="1">
      <formula>$A892&lt;&gt;""</formula>
    </cfRule>
  </conditionalFormatting>
  <conditionalFormatting sqref="A1200:I1201">
    <cfRule type="expression" dxfId="73" priority="733" stopIfTrue="1">
      <formula>$A1200&lt;&gt;""</formula>
    </cfRule>
  </conditionalFormatting>
  <conditionalFormatting sqref="B522:H523 B524:D529 G524:H529 B521:D521 G521:H521">
    <cfRule type="expression" dxfId="72" priority="732" stopIfTrue="1">
      <formula>$A521&lt;&gt;""</formula>
    </cfRule>
  </conditionalFormatting>
  <conditionalFormatting sqref="E656:F656">
    <cfRule type="expression" dxfId="71" priority="731" stopIfTrue="1">
      <formula>$A656&lt;&gt;""</formula>
    </cfRule>
  </conditionalFormatting>
  <conditionalFormatting sqref="B520:H520 E521:F521">
    <cfRule type="expression" dxfId="70" priority="730" stopIfTrue="1">
      <formula>$A520&lt;&gt;""</formula>
    </cfRule>
  </conditionalFormatting>
  <conditionalFormatting sqref="E524:F524">
    <cfRule type="expression" dxfId="69" priority="729" stopIfTrue="1">
      <formula>$A524&lt;&gt;""</formula>
    </cfRule>
  </conditionalFormatting>
  <conditionalFormatting sqref="E525:F529">
    <cfRule type="expression" dxfId="68" priority="728" stopIfTrue="1">
      <formula>$A525&lt;&gt;""</formula>
    </cfRule>
  </conditionalFormatting>
  <conditionalFormatting sqref="G1209">
    <cfRule type="expression" dxfId="67" priority="727" stopIfTrue="1">
      <formula>$A1209&lt;&gt;""</formula>
    </cfRule>
  </conditionalFormatting>
  <conditionalFormatting sqref="B983:H987">
    <cfRule type="expression" dxfId="66" priority="726" stopIfTrue="1">
      <formula>$A983&lt;&gt;""</formula>
    </cfRule>
  </conditionalFormatting>
  <conditionalFormatting sqref="B1210:G1215">
    <cfRule type="expression" dxfId="65" priority="725" stopIfTrue="1">
      <formula>$A1210&lt;&gt;""</formula>
    </cfRule>
  </conditionalFormatting>
  <conditionalFormatting sqref="B981:H981">
    <cfRule type="expression" dxfId="64" priority="724" stopIfTrue="1">
      <formula>$A981&lt;&gt;""</formula>
    </cfRule>
  </conditionalFormatting>
  <conditionalFormatting sqref="B531:D531 G531:H531">
    <cfRule type="expression" dxfId="63" priority="723" stopIfTrue="1">
      <formula>$A531&lt;&gt;""</formula>
    </cfRule>
  </conditionalFormatting>
  <conditionalFormatting sqref="G1233:G1234">
    <cfRule type="expression" dxfId="62" priority="722" stopIfTrue="1">
      <formula>$A1233&lt;&gt;""</formula>
    </cfRule>
  </conditionalFormatting>
  <conditionalFormatting sqref="E1233:F1234">
    <cfRule type="expression" dxfId="61" priority="721" stopIfTrue="1">
      <formula>$A1233&lt;&gt;""</formula>
    </cfRule>
  </conditionalFormatting>
  <conditionalFormatting sqref="B957:H957">
    <cfRule type="expression" dxfId="60" priority="720" stopIfTrue="1">
      <formula>$A957&lt;&gt;""</formula>
    </cfRule>
  </conditionalFormatting>
  <conditionalFormatting sqref="B958:H958 H959:H960">
    <cfRule type="expression" dxfId="59" priority="719" stopIfTrue="1">
      <formula>$A958&lt;&gt;""</formula>
    </cfRule>
  </conditionalFormatting>
  <conditionalFormatting sqref="C429:G437">
    <cfRule type="expression" dxfId="58" priority="716" stopIfTrue="1">
      <formula>$A429&lt;&gt;""</formula>
    </cfRule>
  </conditionalFormatting>
  <conditionalFormatting sqref="B959:G960">
    <cfRule type="expression" dxfId="57" priority="715" stopIfTrue="1">
      <formula>$A959&lt;&gt;""</formula>
    </cfRule>
  </conditionalFormatting>
  <conditionalFormatting sqref="E531:F531">
    <cfRule type="expression" dxfId="56" priority="714" stopIfTrue="1">
      <formula>$A531&lt;&gt;""</formula>
    </cfRule>
  </conditionalFormatting>
  <conditionalFormatting sqref="B438:H451">
    <cfRule type="expression" dxfId="55" priority="713" stopIfTrue="1">
      <formula>$A438&lt;&gt;""</formula>
    </cfRule>
  </conditionalFormatting>
  <conditionalFormatting sqref="B452:H452">
    <cfRule type="expression" dxfId="54" priority="712" stopIfTrue="1">
      <formula>$A452&lt;&gt;""</formula>
    </cfRule>
  </conditionalFormatting>
  <conditionalFormatting sqref="B453:H453">
    <cfRule type="expression" dxfId="53" priority="711" stopIfTrue="1">
      <formula>$A453&lt;&gt;""</formula>
    </cfRule>
  </conditionalFormatting>
  <conditionalFormatting sqref="B454:H454">
    <cfRule type="expression" dxfId="52" priority="710" stopIfTrue="1">
      <formula>$A454&lt;&gt;""</formula>
    </cfRule>
  </conditionalFormatting>
  <conditionalFormatting sqref="B106:E106">
    <cfRule type="expression" dxfId="51" priority="682" stopIfTrue="1">
      <formula>$A106&lt;&gt;""</formula>
    </cfRule>
  </conditionalFormatting>
  <conditionalFormatting sqref="E106">
    <cfRule type="expression" dxfId="50" priority="681" stopIfTrue="1">
      <formula>$A106&lt;&gt;""</formula>
    </cfRule>
  </conditionalFormatting>
  <conditionalFormatting sqref="G106:I106">
    <cfRule type="expression" dxfId="49" priority="680" stopIfTrue="1">
      <formula>$A106&lt;&gt;""</formula>
    </cfRule>
  </conditionalFormatting>
  <conditionalFormatting sqref="G107:G123">
    <cfRule type="expression" dxfId="48" priority="679" stopIfTrue="1">
      <formula>$A107&lt;&gt;""</formula>
    </cfRule>
  </conditionalFormatting>
  <conditionalFormatting sqref="F107">
    <cfRule type="expression" dxfId="47" priority="678" stopIfTrue="1">
      <formula>$A107&lt;&gt;""</formula>
    </cfRule>
  </conditionalFormatting>
  <conditionalFormatting sqref="F114">
    <cfRule type="expression" dxfId="46" priority="677" stopIfTrue="1">
      <formula>$A114&lt;&gt;""</formula>
    </cfRule>
  </conditionalFormatting>
  <conditionalFormatting sqref="B134:I146">
    <cfRule type="expression" dxfId="45" priority="32" stopIfTrue="1">
      <formula>$A134&lt;&gt;""</formula>
    </cfRule>
  </conditionalFormatting>
  <conditionalFormatting sqref="B147:I175">
    <cfRule type="expression" dxfId="44" priority="31" stopIfTrue="1">
      <formula>$A147&lt;&gt;""</formula>
    </cfRule>
  </conditionalFormatting>
  <conditionalFormatting sqref="B150:C158 E150:I158">
    <cfRule type="expression" dxfId="43" priority="30" stopIfTrue="1">
      <formula>$A150&lt;&gt;""</formula>
    </cfRule>
  </conditionalFormatting>
  <conditionalFormatting sqref="E170:H172 E173:F174 H173:H174">
    <cfRule type="expression" dxfId="42" priority="29" stopIfTrue="1">
      <formula>$A170&lt;&gt;""</formula>
    </cfRule>
  </conditionalFormatting>
  <conditionalFormatting sqref="G173:G174">
    <cfRule type="expression" dxfId="41" priority="28" stopIfTrue="1">
      <formula>$A173&lt;&gt;""</formula>
    </cfRule>
  </conditionalFormatting>
  <conditionalFormatting sqref="H163 B163:F163">
    <cfRule type="expression" dxfId="40" priority="27" stopIfTrue="1">
      <formula>$A163&lt;&gt;""</formula>
    </cfRule>
  </conditionalFormatting>
  <conditionalFormatting sqref="G163">
    <cfRule type="expression" dxfId="39" priority="26" stopIfTrue="1">
      <formula>$A163&lt;&gt;""</formula>
    </cfRule>
  </conditionalFormatting>
  <conditionalFormatting sqref="B150:C158 E150:I158">
    <cfRule type="expression" dxfId="38" priority="25" stopIfTrue="1">
      <formula>$A150&lt;&gt;""</formula>
    </cfRule>
  </conditionalFormatting>
  <conditionalFormatting sqref="H173:H174 E170:H172 E173:F174">
    <cfRule type="expression" dxfId="37" priority="24" stopIfTrue="1">
      <formula>$A170&lt;&gt;""</formula>
    </cfRule>
  </conditionalFormatting>
  <conditionalFormatting sqref="G173:G174">
    <cfRule type="expression" dxfId="36" priority="23" stopIfTrue="1">
      <formula>$A173&lt;&gt;""</formula>
    </cfRule>
  </conditionalFormatting>
  <conditionalFormatting sqref="H163 B163:F163">
    <cfRule type="expression" dxfId="35" priority="22" stopIfTrue="1">
      <formula>$A163&lt;&gt;""</formula>
    </cfRule>
  </conditionalFormatting>
  <conditionalFormatting sqref="G163">
    <cfRule type="expression" dxfId="34" priority="21" stopIfTrue="1">
      <formula>$A163&lt;&gt;""</formula>
    </cfRule>
  </conditionalFormatting>
  <conditionalFormatting sqref="E160">
    <cfRule type="expression" dxfId="33" priority="20" stopIfTrue="1">
      <formula>$A160&lt;&gt;""</formula>
    </cfRule>
  </conditionalFormatting>
  <conditionalFormatting sqref="E161">
    <cfRule type="expression" dxfId="32" priority="19" stopIfTrue="1">
      <formula>$A161&lt;&gt;""</formula>
    </cfRule>
  </conditionalFormatting>
  <conditionalFormatting sqref="E166">
    <cfRule type="expression" dxfId="31" priority="18" stopIfTrue="1">
      <formula>$A166&lt;&gt;""</formula>
    </cfRule>
  </conditionalFormatting>
  <conditionalFormatting sqref="E167">
    <cfRule type="expression" dxfId="30" priority="17" stopIfTrue="1">
      <formula>$A167&lt;&gt;""</formula>
    </cfRule>
  </conditionalFormatting>
  <conditionalFormatting sqref="E168">
    <cfRule type="expression" dxfId="29" priority="16" stopIfTrue="1">
      <formula>$A168&lt;&gt;""</formula>
    </cfRule>
  </conditionalFormatting>
  <conditionalFormatting sqref="G171">
    <cfRule type="expression" dxfId="28" priority="15" stopIfTrue="1">
      <formula>$A171&lt;&gt;""</formula>
    </cfRule>
  </conditionalFormatting>
  <conditionalFormatting sqref="E175">
    <cfRule type="expression" dxfId="27" priority="14" stopIfTrue="1">
      <formula>$A175&lt;&gt;""</formula>
    </cfRule>
  </conditionalFormatting>
  <conditionalFormatting sqref="F149">
    <cfRule type="expression" dxfId="26" priority="13" stopIfTrue="1">
      <formula>$A149&lt;&gt;""</formula>
    </cfRule>
  </conditionalFormatting>
  <conditionalFormatting sqref="F154">
    <cfRule type="expression" dxfId="25" priority="12" stopIfTrue="1">
      <formula>$A154&lt;&gt;""</formula>
    </cfRule>
  </conditionalFormatting>
  <conditionalFormatting sqref="F115">
    <cfRule type="expression" dxfId="24" priority="11" stopIfTrue="1">
      <formula>$A115&lt;&gt;""</formula>
    </cfRule>
  </conditionalFormatting>
  <conditionalFormatting sqref="F115">
    <cfRule type="expression" dxfId="23" priority="10" stopIfTrue="1">
      <formula>$A115&lt;&gt;""</formula>
    </cfRule>
  </conditionalFormatting>
  <conditionalFormatting sqref="F115">
    <cfRule type="expression" dxfId="22" priority="9" stopIfTrue="1">
      <formula>$A115&lt;&gt;""</formula>
    </cfRule>
  </conditionalFormatting>
  <conditionalFormatting sqref="F115">
    <cfRule type="expression" dxfId="21" priority="8" stopIfTrue="1">
      <formula>$A115&lt;&gt;""</formula>
    </cfRule>
  </conditionalFormatting>
  <conditionalFormatting sqref="B179:I194">
    <cfRule type="expression" dxfId="13" priority="7" stopIfTrue="1">
      <formula>$A179&lt;&gt;""</formula>
    </cfRule>
  </conditionalFormatting>
  <conditionalFormatting sqref="E193:F193">
    <cfRule type="expression" dxfId="11" priority="6" stopIfTrue="1">
      <formula>$A193&lt;&gt;""</formula>
    </cfRule>
  </conditionalFormatting>
  <conditionalFormatting sqref="G193">
    <cfRule type="expression" dxfId="9" priority="5" stopIfTrue="1">
      <formula>$A193&lt;&gt;""</formula>
    </cfRule>
  </conditionalFormatting>
  <conditionalFormatting sqref="E193:F193">
    <cfRule type="expression" dxfId="7" priority="4" stopIfTrue="1">
      <formula>$A193&lt;&gt;""</formula>
    </cfRule>
  </conditionalFormatting>
  <conditionalFormatting sqref="G193">
    <cfRule type="expression" dxfId="5" priority="3" stopIfTrue="1">
      <formula>$A193&lt;&gt;""</formula>
    </cfRule>
  </conditionalFormatting>
  <conditionalFormatting sqref="F185">
    <cfRule type="expression" dxfId="3" priority="2" stopIfTrue="1">
      <formula>$A185&lt;&gt;""</formula>
    </cfRule>
  </conditionalFormatting>
  <conditionalFormatting sqref="F186">
    <cfRule type="expression" dxfId="1" priority="1" stopIfTrue="1">
      <formula>$A186&lt;&gt;""</formula>
    </cfRule>
  </conditionalFormatting>
  <dataValidations count="4">
    <dataValidation type="date" allowBlank="1" showInputMessage="1" showErrorMessage="1" sqref="D4831:D65366 D102 D104:D105">
      <formula1>42370</formula1>
      <formula2>42735</formula2>
    </dataValidation>
    <dataValidation type="list" allowBlank="1" sqref="G107:G123 G171 E106:E4830">
      <formula1>$E$96:$E$99</formula1>
    </dataValidation>
    <dataValidation type="list" allowBlank="1" showInputMessage="1" showErrorMessage="1" sqref="A106:A4830">
      <formula1>OFFSET($A$1,0,0,$B$3,1)</formula1>
    </dataValidation>
    <dataValidation allowBlank="1" sqref="F106:F4830"/>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zoomScaleNormal="100" workbookViewId="0">
      <selection activeCell="H25" sqref="H25"/>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26" t="s">
        <v>1231</v>
      </c>
      <c r="B1" s="326"/>
      <c r="C1" s="326"/>
      <c r="D1" s="326"/>
      <c r="E1" s="326"/>
      <c r="F1" s="326"/>
      <c r="G1" s="326"/>
    </row>
    <row r="2" spans="1:24" ht="7.5" customHeight="1">
      <c r="C2" s="10"/>
      <c r="D2" s="10"/>
      <c r="E2" s="10"/>
      <c r="F2" s="10"/>
      <c r="G2" s="10"/>
    </row>
    <row r="3" spans="1:24" s="14" customFormat="1" ht="26.1" customHeight="1">
      <c r="B3" s="227" t="s">
        <v>600</v>
      </c>
      <c r="C3" s="327" t="str">
        <f>INDEX(Adr!B2:B167,Doklady!B102)</f>
        <v>Slovenská baseballová federácia</v>
      </c>
      <c r="D3" s="327"/>
      <c r="E3" s="327"/>
      <c r="F3" s="327"/>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30844568</v>
      </c>
      <c r="G4" s="96">
        <v>43276</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28" t="s">
        <v>979</v>
      </c>
      <c r="F9" s="329"/>
      <c r="H9" s="10"/>
      <c r="J9" s="170"/>
      <c r="K9" s="170"/>
      <c r="L9" s="170"/>
      <c r="M9" s="170"/>
      <c r="N9" s="170"/>
      <c r="O9" s="170"/>
      <c r="P9" s="170"/>
      <c r="Q9" s="170"/>
    </row>
    <row r="10" spans="1:24" ht="18">
      <c r="A10" s="100" t="s">
        <v>7</v>
      </c>
      <c r="B10" s="101" t="s">
        <v>2276</v>
      </c>
      <c r="C10" s="179">
        <f>SUMIF(FP!J:J,Doklady!$B$1&amp;A10,FP!D:D)</f>
        <v>0</v>
      </c>
      <c r="D10" s="179">
        <f>C10-E10</f>
        <v>0</v>
      </c>
      <c r="E10" s="314">
        <f>SUMIF(I:I,A10,G:G)</f>
        <v>0</v>
      </c>
      <c r="F10" s="315"/>
      <c r="H10" s="10"/>
      <c r="J10" s="172" t="s">
        <v>961</v>
      </c>
      <c r="K10" s="170"/>
      <c r="L10" s="170"/>
      <c r="M10" s="170"/>
      <c r="N10" s="170"/>
      <c r="O10" s="170"/>
      <c r="P10" s="170"/>
      <c r="Q10" s="170"/>
    </row>
    <row r="11" spans="1:24" ht="18">
      <c r="A11" s="100" t="s">
        <v>6</v>
      </c>
      <c r="B11" s="101" t="s">
        <v>229</v>
      </c>
      <c r="C11" s="179">
        <f>SUMIF(FP!J:J,Doklady!$B$1&amp;A11,FP!D:D)</f>
        <v>112565</v>
      </c>
      <c r="D11" s="179">
        <f>DSUM(Doklady!A103:I9830,"GGG",J10:J14)</f>
        <v>30864.010000000002</v>
      </c>
      <c r="E11" s="330" t="s">
        <v>1068</v>
      </c>
      <c r="F11" s="331"/>
      <c r="H11" s="246" t="s">
        <v>1243</v>
      </c>
      <c r="J11" s="172" t="str">
        <f>J40</f>
        <v>a - basebal - bežné transfery</v>
      </c>
      <c r="K11" s="170"/>
      <c r="L11" s="170"/>
      <c r="M11" s="170"/>
      <c r="N11" s="170"/>
      <c r="O11" s="170"/>
      <c r="P11" s="170"/>
      <c r="Q11" s="170"/>
    </row>
    <row r="12" spans="1:24" ht="18">
      <c r="A12" s="100" t="s">
        <v>11</v>
      </c>
      <c r="B12" s="101" t="s">
        <v>230</v>
      </c>
      <c r="C12" s="179">
        <f>SUMIF(FP!J:J,Doklady!$B$1&amp;A12,FP!D:D)</f>
        <v>0</v>
      </c>
      <c r="D12" s="179">
        <f>C12-E12</f>
        <v>0</v>
      </c>
      <c r="E12" s="314">
        <f>SUMIF(I:I,A12,G:G)</f>
        <v>0</v>
      </c>
      <c r="F12" s="315"/>
      <c r="H12" s="247" t="s">
        <v>1255</v>
      </c>
      <c r="J12" s="228" t="str">
        <f>J41</f>
        <v>a - basketbal - bežné transfery</v>
      </c>
      <c r="L12" s="170"/>
      <c r="M12" s="170"/>
      <c r="N12" s="170"/>
      <c r="O12" s="170"/>
      <c r="P12" s="170"/>
      <c r="Q12" s="170"/>
    </row>
    <row r="13" spans="1:24" ht="18">
      <c r="A13" s="100" t="s">
        <v>10</v>
      </c>
      <c r="B13" s="101" t="s">
        <v>231</v>
      </c>
      <c r="C13" s="179">
        <f>SUMIF(FP!J:J,Doklady!$B$1&amp;A13,FP!D:D)</f>
        <v>0</v>
      </c>
      <c r="D13" s="179">
        <f>C13-E13</f>
        <v>0</v>
      </c>
      <c r="E13" s="314">
        <f>SUMIF(I:I,A13,G:G)</f>
        <v>0</v>
      </c>
      <c r="F13" s="315"/>
      <c r="H13" s="10"/>
      <c r="J13" s="228">
        <f>J45</f>
        <v>2</v>
      </c>
      <c r="L13" s="170"/>
      <c r="M13" s="170"/>
      <c r="N13" s="170"/>
      <c r="O13" s="170"/>
      <c r="P13" s="170"/>
      <c r="Q13" s="170"/>
    </row>
    <row r="14" spans="1:24" ht="18.75" thickBot="1">
      <c r="A14" s="100" t="s">
        <v>13</v>
      </c>
      <c r="B14" s="101" t="s">
        <v>950</v>
      </c>
      <c r="C14" s="179">
        <f>SUMIF(FP!J:J,Doklady!$B$1&amp;A14,FP!D:D)</f>
        <v>0</v>
      </c>
      <c r="D14" s="179">
        <f>C14-E14</f>
        <v>0</v>
      </c>
      <c r="E14" s="312">
        <f>SUMIF(I:I,A14,G:G)</f>
        <v>0</v>
      </c>
      <c r="F14" s="313"/>
      <c r="H14" s="10"/>
      <c r="J14" s="228" t="str">
        <f>J46</f>
        <v>a - basketbal - bežné transfery</v>
      </c>
      <c r="L14" s="170"/>
      <c r="M14" s="170"/>
      <c r="N14" s="170"/>
      <c r="O14" s="170"/>
      <c r="P14" s="170"/>
      <c r="Q14" s="170"/>
    </row>
    <row r="15" spans="1:24" ht="5.25" customHeight="1" thickTop="1">
      <c r="G15" s="14"/>
    </row>
    <row r="16" spans="1:24" s="14" customFormat="1" ht="12.75">
      <c r="A16" s="169" t="s">
        <v>3</v>
      </c>
      <c r="B16" s="322" t="s">
        <v>971</v>
      </c>
      <c r="C16" s="323"/>
      <c r="D16" s="323"/>
      <c r="E16" s="323"/>
      <c r="F16" s="324"/>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16" t="s">
        <v>1244</v>
      </c>
      <c r="C17" s="317"/>
      <c r="D17" s="317"/>
      <c r="E17" s="317"/>
      <c r="F17" s="318"/>
      <c r="G17" s="104">
        <f>SUMIF(FP!I:I,Doklady!$B$1&amp;A17,FP!D:D)</f>
        <v>112565</v>
      </c>
      <c r="R17" s="128"/>
    </row>
    <row r="18" spans="1:18">
      <c r="A18" s="197" t="s">
        <v>234</v>
      </c>
      <c r="B18" s="316" t="s">
        <v>1245</v>
      </c>
      <c r="C18" s="317"/>
      <c r="D18" s="317"/>
      <c r="E18" s="317"/>
      <c r="F18" s="318"/>
      <c r="G18" s="104">
        <f>SUMIF(FP!I:I,Doklady!$B$1&amp;A18,FP!D:D)</f>
        <v>0</v>
      </c>
    </row>
    <row r="19" spans="1:18">
      <c r="A19" s="198" t="s">
        <v>235</v>
      </c>
      <c r="B19" s="316" t="s">
        <v>1246</v>
      </c>
      <c r="C19" s="317"/>
      <c r="D19" s="317"/>
      <c r="E19" s="317"/>
      <c r="F19" s="318"/>
      <c r="G19" s="104">
        <f>SUMIF(FP!I:I,Doklady!$B$1&amp;A19,FP!D:D)</f>
        <v>0</v>
      </c>
    </row>
    <row r="20" spans="1:18">
      <c r="A20" s="167" t="s">
        <v>236</v>
      </c>
      <c r="B20" s="316" t="s">
        <v>1247</v>
      </c>
      <c r="C20" s="317"/>
      <c r="D20" s="317"/>
      <c r="E20" s="317"/>
      <c r="F20" s="318"/>
      <c r="G20" s="104">
        <f>SUMIF(FP!I:I,Doklady!$B$1&amp;A20,FP!D:D)</f>
        <v>0</v>
      </c>
      <c r="R20" s="128"/>
    </row>
    <row r="21" spans="1:18">
      <c r="A21" s="167" t="s">
        <v>237</v>
      </c>
      <c r="B21" s="316" t="s">
        <v>1248</v>
      </c>
      <c r="C21" s="317"/>
      <c r="D21" s="317"/>
      <c r="E21" s="317"/>
      <c r="F21" s="318"/>
      <c r="G21" s="104">
        <f>SUMIF(FP!I:I,Doklady!$B$1&amp;A21,FP!D:D)</f>
        <v>0</v>
      </c>
      <c r="R21" s="128"/>
    </row>
    <row r="22" spans="1:18">
      <c r="A22" s="167" t="s">
        <v>238</v>
      </c>
      <c r="B22" s="316" t="s">
        <v>1249</v>
      </c>
      <c r="C22" s="317"/>
      <c r="D22" s="317"/>
      <c r="E22" s="317"/>
      <c r="F22" s="318"/>
      <c r="G22" s="104">
        <f>SUMIF(FP!I:I,Doklady!$B$1&amp;A22,FP!D:D)</f>
        <v>0</v>
      </c>
      <c r="R22" s="128"/>
    </row>
    <row r="23" spans="1:18">
      <c r="A23" s="167" t="s">
        <v>239</v>
      </c>
      <c r="B23" s="316" t="s">
        <v>1250</v>
      </c>
      <c r="C23" s="317"/>
      <c r="D23" s="317"/>
      <c r="E23" s="317"/>
      <c r="F23" s="318"/>
      <c r="G23" s="104">
        <f>SUMIF(FP!I:I,Doklady!$B$1&amp;A23,FP!D:D)</f>
        <v>0</v>
      </c>
      <c r="R23" s="128"/>
    </row>
    <row r="24" spans="1:18">
      <c r="A24" s="167" t="s">
        <v>240</v>
      </c>
      <c r="B24" s="316" t="s">
        <v>1251</v>
      </c>
      <c r="C24" s="317"/>
      <c r="D24" s="317"/>
      <c r="E24" s="317"/>
      <c r="F24" s="318"/>
      <c r="G24" s="104">
        <f>SUMIF(FP!I:I,Doklady!$B$1&amp;A24,FP!D:D)</f>
        <v>0</v>
      </c>
      <c r="R24" s="128"/>
    </row>
    <row r="25" spans="1:18">
      <c r="A25" s="167" t="s">
        <v>241</v>
      </c>
      <c r="B25" s="316" t="s">
        <v>1252</v>
      </c>
      <c r="C25" s="317"/>
      <c r="D25" s="317"/>
      <c r="E25" s="317"/>
      <c r="F25" s="318"/>
      <c r="G25" s="104">
        <f>SUMIF(FP!I:I,Doklady!$B$1&amp;A25,FP!D:D)</f>
        <v>0</v>
      </c>
      <c r="R25" s="128"/>
    </row>
    <row r="26" spans="1:18">
      <c r="A26" s="167" t="s">
        <v>242</v>
      </c>
      <c r="B26" s="316" t="s">
        <v>1253</v>
      </c>
      <c r="C26" s="317"/>
      <c r="D26" s="317"/>
      <c r="E26" s="317"/>
      <c r="F26" s="318"/>
      <c r="G26" s="104">
        <f>SUMIF(FP!I:I,Doklady!$B$1&amp;A26,FP!D:D)</f>
        <v>0</v>
      </c>
      <c r="R26" s="128"/>
    </row>
    <row r="27" spans="1:18">
      <c r="A27" s="167" t="s">
        <v>243</v>
      </c>
      <c r="B27" s="316" t="s">
        <v>1874</v>
      </c>
      <c r="C27" s="317"/>
      <c r="D27" s="317"/>
      <c r="E27" s="317"/>
      <c r="F27" s="318"/>
      <c r="G27" s="104">
        <f>SUMIF(FP!I:I,Doklady!$B$1&amp;A27,FP!D:D)</f>
        <v>0</v>
      </c>
      <c r="R27" s="128"/>
    </row>
    <row r="28" spans="1:18">
      <c r="A28" s="167" t="s">
        <v>244</v>
      </c>
      <c r="B28" s="316" t="s">
        <v>1875</v>
      </c>
      <c r="C28" s="317"/>
      <c r="D28" s="317"/>
      <c r="E28" s="317"/>
      <c r="F28" s="318"/>
      <c r="G28" s="104">
        <f>SUMIF(FP!I:I,Doklady!$B$1&amp;A28,FP!D:D)</f>
        <v>0</v>
      </c>
      <c r="R28" s="128"/>
    </row>
    <row r="29" spans="1:18">
      <c r="A29" s="167" t="s">
        <v>245</v>
      </c>
      <c r="B29" s="316" t="s">
        <v>2286</v>
      </c>
      <c r="C29" s="317"/>
      <c r="D29" s="317"/>
      <c r="E29" s="317"/>
      <c r="F29" s="318"/>
      <c r="G29" s="104">
        <f>SUMIF(FP!I:I,Doklady!$B$1&amp;A29,FP!D:D)</f>
        <v>0</v>
      </c>
      <c r="R29" s="128"/>
    </row>
    <row r="30" spans="1:18">
      <c r="A30" s="167" t="s">
        <v>246</v>
      </c>
      <c r="B30" s="316" t="s">
        <v>2287</v>
      </c>
      <c r="C30" s="317"/>
      <c r="D30" s="317"/>
      <c r="E30" s="317"/>
      <c r="F30" s="318"/>
      <c r="G30" s="104">
        <f>SUMIF(FP!I:I,Doklady!$B$1&amp;A30,FP!D:D)</f>
        <v>0</v>
      </c>
      <c r="R30" s="128"/>
    </row>
    <row r="31" spans="1:18">
      <c r="A31" s="167" t="s">
        <v>247</v>
      </c>
      <c r="B31" s="316" t="s">
        <v>2288</v>
      </c>
      <c r="C31" s="317"/>
      <c r="D31" s="317"/>
      <c r="E31" s="317"/>
      <c r="F31" s="318"/>
      <c r="G31" s="104">
        <f>SUMIF(FP!I:I,Doklady!$B$1&amp;A31,FP!D:D)</f>
        <v>0</v>
      </c>
      <c r="R31" s="128"/>
    </row>
    <row r="32" spans="1:18">
      <c r="A32" s="167" t="s">
        <v>248</v>
      </c>
      <c r="B32" s="316" t="s">
        <v>2289</v>
      </c>
      <c r="C32" s="317"/>
      <c r="D32" s="317"/>
      <c r="E32" s="317"/>
      <c r="F32" s="318"/>
      <c r="G32" s="104">
        <f>SUMIF(FP!I:I,Doklady!$B$1&amp;A32,FP!D:D)</f>
        <v>0</v>
      </c>
      <c r="R32" s="128"/>
    </row>
    <row r="33" spans="1:18" hidden="1">
      <c r="A33" s="167" t="s">
        <v>242</v>
      </c>
      <c r="B33" s="319"/>
      <c r="C33" s="320"/>
      <c r="D33" s="320"/>
      <c r="E33" s="320"/>
      <c r="F33" s="321"/>
      <c r="H33" s="10"/>
      <c r="I33" s="10"/>
    </row>
    <row r="35" spans="1:18" ht="12.75">
      <c r="A35" s="173" t="s">
        <v>977</v>
      </c>
      <c r="B35" s="173"/>
      <c r="C35" s="174"/>
      <c r="D35" s="174"/>
      <c r="E35" s="174"/>
      <c r="F35" s="174"/>
      <c r="G35" s="174"/>
    </row>
    <row r="36" spans="1:18" ht="3.75" customHeight="1"/>
    <row r="37" spans="1:18" ht="33.75">
      <c r="A37" s="98" t="s">
        <v>3</v>
      </c>
      <c r="B37" s="98" t="str">
        <f>"Šport "&amp;I39</f>
        <v>Šport basebal</v>
      </c>
      <c r="C37" s="99" t="s">
        <v>980</v>
      </c>
      <c r="D37" s="99" t="s">
        <v>981</v>
      </c>
      <c r="E37" s="99" t="s">
        <v>982</v>
      </c>
      <c r="F37" s="99" t="s">
        <v>983</v>
      </c>
      <c r="G37" s="98" t="s">
        <v>634</v>
      </c>
      <c r="J37" s="125">
        <f>COUNTIF(FP!I:I,Doklady!B1&amp;"a")</f>
        <v>1</v>
      </c>
    </row>
    <row r="38" spans="1:18">
      <c r="A38" s="167" t="s">
        <v>233</v>
      </c>
      <c r="B38" s="168" t="s">
        <v>969</v>
      </c>
      <c r="C38" s="117">
        <f>G38*0.15</f>
        <v>16884.75</v>
      </c>
      <c r="D38" s="117">
        <f>G38*0.2</f>
        <v>22513</v>
      </c>
      <c r="E38" s="117">
        <f>G38*0.25</f>
        <v>28141.25</v>
      </c>
      <c r="F38" s="117">
        <f>G38*0.15</f>
        <v>16884.75</v>
      </c>
      <c r="G38" s="104">
        <f>SUMIF(FP!K:K,Spolu!I39,FP!D:D)</f>
        <v>112565</v>
      </c>
      <c r="R38" s="128"/>
    </row>
    <row r="39" spans="1:18">
      <c r="A39" s="167" t="s">
        <v>233</v>
      </c>
      <c r="B39" s="168" t="s">
        <v>970</v>
      </c>
      <c r="C39" s="117">
        <f>DSUM(Doklady!A103:I9830,"GGG",Spolu!J39:K40)</f>
        <v>0</v>
      </c>
      <c r="D39" s="117">
        <f>DSUM(Doklady!A103:I9830,"GGG",Spolu!L39:M40)</f>
        <v>10433.849999999999</v>
      </c>
      <c r="E39" s="117">
        <f>DSUM(Doklady!A103:I9830,"GGG",Spolu!N39:O40)</f>
        <v>12746.58</v>
      </c>
      <c r="F39" s="117">
        <f>DSUM(Doklady!A103:I9830,"GGG",Spolu!P39:Q40)</f>
        <v>7683.579999999999</v>
      </c>
      <c r="G39" s="175"/>
      <c r="I39" s="125" t="str">
        <f>IF(J37&gt;0,INDEX(FP!K:K,Doklady!B2),".")</f>
        <v>basebal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16884.75</v>
      </c>
      <c r="D40" s="117">
        <f>MAX(D38-D39,0)</f>
        <v>12079.150000000001</v>
      </c>
      <c r="E40" s="117">
        <f>MAX(E38-E39,0)</f>
        <v>15394.67</v>
      </c>
      <c r="F40" s="117">
        <f>MIN(G38,MAX(-F38+F39,0))</f>
        <v>0</v>
      </c>
      <c r="G40" s="177">
        <f>MIN(C40+D40+E40+F40,G38)</f>
        <v>44358.57</v>
      </c>
      <c r="J40" s="172" t="str">
        <f>IF(J37&gt;0,"a - "&amp;INDEX(FP!C:C,Doklady!B2),2)</f>
        <v>a - basebal - bežné transfery</v>
      </c>
      <c r="K40" s="172">
        <v>1</v>
      </c>
      <c r="L40" s="172" t="str">
        <f>IF(J37&gt;0,"a - "&amp;INDEX(FP!C:C,Doklady!B2),2)</f>
        <v>a - basebal - bežné transfery</v>
      </c>
      <c r="M40" s="172">
        <v>2</v>
      </c>
      <c r="N40" s="172" t="str">
        <f>IF(J37&gt;0,"a - "&amp;INDEX(FP!C:C,Doklady!B2),2)</f>
        <v>a - basebal - bežné transfery</v>
      </c>
      <c r="O40" s="172">
        <v>3</v>
      </c>
      <c r="P40" s="172" t="str">
        <f>IF(J37&gt;0,"a - "&amp;INDEX(FP!C:C,Doklady!B2),2)</f>
        <v>a - basebal - bežné transfery</v>
      </c>
      <c r="Q40" s="172">
        <v>4</v>
      </c>
      <c r="R40" s="128"/>
    </row>
    <row r="41" spans="1:18" ht="10.5" customHeight="1">
      <c r="A41" s="163"/>
      <c r="B41" s="164"/>
      <c r="C41" s="165"/>
      <c r="D41" s="165"/>
      <c r="E41" s="165"/>
      <c r="F41" s="165"/>
      <c r="G41" s="162"/>
      <c r="J41" s="172" t="str">
        <f>IF(J37&gt;0,"a - "&amp;INDEX(FP!C:C,Doklady!B2+1),2)</f>
        <v>a - basketbal - bežné transfery</v>
      </c>
      <c r="K41" s="172">
        <v>1</v>
      </c>
      <c r="L41" s="172" t="str">
        <f>IF(J37&gt;0,"a - "&amp;INDEX(FP!C:C,Doklady!B2+1),2)</f>
        <v>a - basketbal - bežné transfery</v>
      </c>
      <c r="M41" s="172">
        <v>2</v>
      </c>
      <c r="N41" s="172" t="str">
        <f>IF(J37&gt;0,"a - "&amp;INDEX(FP!C:C,Doklady!B2+1),2)</f>
        <v>a - basketbal - bežné transfery</v>
      </c>
      <c r="O41" s="172">
        <v>3</v>
      </c>
      <c r="P41" s="172" t="str">
        <f>IF(J37&gt;0,"a - "&amp;INDEX(FP!C:C,Doklady!B2+1),2)</f>
        <v>a - basketbal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DSUM(Doklady!A103:I9830,"GGG",Spolu!J44:K46)</f>
        <v>0</v>
      </c>
      <c r="D44" s="117">
        <f>DSUM(Doklady!A103:I9830,"GGG",Spolu!L44:M46)</f>
        <v>0</v>
      </c>
      <c r="E44" s="117">
        <f>DSUM(Doklady!A103:I9830,"GGG",Spolu!N44:O46)</f>
        <v>0</v>
      </c>
      <c r="F44" s="117">
        <f>DSUM(Doklady!A103:I9830,"GGG",Spolu!P44:Q46)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basketbal - bežné transfery</v>
      </c>
      <c r="K46" s="172">
        <v>1</v>
      </c>
      <c r="L46" s="172" t="str">
        <f>+L41</f>
        <v>a - basketbal - bežné transfery</v>
      </c>
      <c r="M46" s="172">
        <v>2</v>
      </c>
      <c r="N46" s="172" t="str">
        <f>+N41</f>
        <v>a - basketbal - bežné transfery</v>
      </c>
      <c r="O46" s="172">
        <v>3</v>
      </c>
      <c r="P46" s="172" t="str">
        <f>+P41</f>
        <v>a - basketbal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25" t="s">
        <v>1054</v>
      </c>
      <c r="B49" s="325"/>
      <c r="C49" s="325"/>
      <c r="D49" s="325"/>
      <c r="E49" s="325"/>
      <c r="F49" s="325"/>
      <c r="G49" s="325"/>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basebal - bežné transfery</v>
      </c>
      <c r="C52" s="104">
        <f>IF(A52&lt;&gt;"",INDEX(FP!D:D,Doklady!B$2+(ROW()-52)),"")</f>
        <v>112565</v>
      </c>
      <c r="D52" s="104">
        <f>IF(A52&lt;&gt;"",Doklady!H1-Doklady!I1,"")</f>
        <v>30858.11</v>
      </c>
      <c r="E52" s="104">
        <f>IF(A52&lt;&gt;"",MIN(D52,C52)*Doklady!C1/(1-Doklady!C1),"")</f>
        <v>0</v>
      </c>
      <c r="F52" s="102">
        <f>IF(A52&lt;&gt;"",Doklady!I1,"")</f>
        <v>0</v>
      </c>
      <c r="G52" s="104">
        <f>IF(A52&lt;&gt;"",IF(D52&lt;C52,C52-D52,0)+IF(F52&lt;E52,E52-F52,0),0)</f>
        <v>81706.89</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10"/>
      <c r="D127" s="310"/>
      <c r="E127" s="310"/>
      <c r="F127" s="310"/>
      <c r="G127" s="310"/>
      <c r="H127" s="126"/>
    </row>
    <row r="128" spans="1:24" ht="45" customHeight="1">
      <c r="A128" s="14"/>
      <c r="B128" s="14"/>
      <c r="C128" s="311" t="s">
        <v>947</v>
      </c>
      <c r="D128" s="311"/>
      <c r="E128" s="311"/>
      <c r="F128" s="311"/>
      <c r="G128" s="311"/>
      <c r="H128" s="126"/>
    </row>
  </sheetData>
  <sheetProtection selectLockedCells="1"/>
  <mergeCells count="29">
    <mergeCell ref="B19:F19"/>
    <mergeCell ref="B18:F18"/>
    <mergeCell ref="B31:F31"/>
    <mergeCell ref="A1:G1"/>
    <mergeCell ref="C3:F3"/>
    <mergeCell ref="E9:F9"/>
    <mergeCell ref="B23:F23"/>
    <mergeCell ref="B20:F20"/>
    <mergeCell ref="E10:F10"/>
    <mergeCell ref="E11:F11"/>
    <mergeCell ref="E12:F12"/>
    <mergeCell ref="B21:F21"/>
    <mergeCell ref="B22:F22"/>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s>
  <conditionalFormatting sqref="C40:G40 C45:G45">
    <cfRule type="cellIs" dxfId="20" priority="13" stopIfTrue="1" operator="lessThanOrEqual">
      <formula>0</formula>
    </cfRule>
    <cfRule type="cellIs" dxfId="19" priority="14" stopIfTrue="1" operator="greaterThan">
      <formula>0</formula>
    </cfRule>
  </conditionalFormatting>
  <conditionalFormatting sqref="G52:G117">
    <cfRule type="cellIs" dxfId="18" priority="10" stopIfTrue="1" operator="equal">
      <formula>0</formula>
    </cfRule>
    <cfRule type="cellIs" dxfId="17" priority="11" stopIfTrue="1" operator="greaterThan">
      <formula>0</formula>
    </cfRule>
  </conditionalFormatting>
  <conditionalFormatting sqref="E9:F9">
    <cfRule type="expression" dxfId="16" priority="8" stopIfTrue="1">
      <formula>SUM($E$10:$F$14)&gt;0</formula>
    </cfRule>
  </conditionalFormatting>
  <conditionalFormatting sqref="D52:D117">
    <cfRule type="expression" dxfId="15" priority="3" stopIfTrue="1">
      <formula>$C52&lt;&gt;$D52</formula>
    </cfRule>
  </conditionalFormatting>
  <conditionalFormatting sqref="D52:D117">
    <cfRule type="expression" dxfId="14"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32" t="s">
        <v>803</v>
      </c>
      <c r="B2" s="332"/>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2019-01-07T18:01:40Z</cp:lastPrinted>
  <dcterms:created xsi:type="dcterms:W3CDTF">2017-02-20T06:20:12Z</dcterms:created>
  <dcterms:modified xsi:type="dcterms:W3CDTF">2019-01-07T18:01:44Z</dcterms:modified>
</cp:coreProperties>
</file>