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A1" i="11" s="1"/>
  <c r="C5" i="9"/>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5" i="6"/>
  <c r="G19" i="9"/>
  <c r="G28"/>
  <c r="G32"/>
  <c r="C12"/>
  <c r="G30"/>
  <c r="C18" i="10"/>
  <c r="G17" i="9"/>
  <c r="C11"/>
  <c r="A1" i="10" l="1"/>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J10" s="1"/>
  <c r="A80"/>
  <c r="I46"/>
  <c r="D53"/>
  <c r="A104" i="9" s="1"/>
  <c r="A49" i="4"/>
  <c r="J49" s="1"/>
  <c r="D81"/>
  <c r="H91"/>
  <c r="E44"/>
  <c r="I95" i="9" s="1"/>
  <c r="G60" i="4"/>
  <c r="B111" i="9" s="1"/>
  <c r="I45" i="4"/>
  <c r="A21"/>
  <c r="J21" s="1"/>
  <c r="D68"/>
  <c r="G18"/>
  <c r="B69" i="9" s="1"/>
  <c r="E53" i="4"/>
  <c r="I104" i="9" s="1"/>
  <c r="D27" i="4"/>
  <c r="A78" i="9" s="1"/>
  <c r="E62" i="4"/>
  <c r="I113" i="9" s="1"/>
  <c r="I23" i="4"/>
  <c r="D58"/>
  <c r="A109" i="9" s="1"/>
  <c r="G8" i="4"/>
  <c r="B59" i="9" s="1"/>
  <c r="L41"/>
  <c r="L46" s="1"/>
  <c r="P41"/>
  <c r="P46" s="1"/>
  <c r="N40"/>
  <c r="E39" s="1"/>
  <c r="J40"/>
  <c r="L40"/>
  <c r="D39" s="1"/>
  <c r="J42"/>
  <c r="N41"/>
  <c r="N46" s="1"/>
  <c r="I44"/>
  <c r="G43" s="1"/>
  <c r="P40"/>
  <c r="F39" s="1"/>
  <c r="J41"/>
  <c r="I39"/>
  <c r="E14" s="1"/>
  <c r="D14" s="1"/>
  <c r="H35" i="4"/>
  <c r="A50"/>
  <c r="J50" s="1"/>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D34"/>
  <c r="A85" i="9" s="1"/>
  <c r="D22" i="4"/>
  <c r="A73" i="9" s="1"/>
  <c r="G63" i="4"/>
  <c r="B114" i="9" s="1"/>
  <c r="G43" i="4"/>
  <c r="B94" i="9" s="1"/>
  <c r="H19" i="4"/>
  <c r="I49"/>
  <c r="C61"/>
  <c r="A71"/>
  <c r="J71" s="1"/>
  <c r="E50"/>
  <c r="I101" i="9" s="1"/>
  <c r="H36" i="4"/>
  <c r="C19"/>
  <c r="E77"/>
  <c r="E79"/>
  <c r="C68"/>
  <c r="G92"/>
  <c r="G3"/>
  <c r="B54" i="9" s="1"/>
  <c r="E80" i="4"/>
  <c r="I25"/>
  <c r="I11"/>
  <c r="D87"/>
  <c r="A79"/>
  <c r="J79" s="1"/>
  <c r="A88"/>
  <c r="G75"/>
  <c r="A22"/>
  <c r="C85"/>
  <c r="I21"/>
  <c r="A84"/>
  <c r="H40"/>
  <c r="C21"/>
  <c r="I76"/>
  <c r="E75"/>
  <c r="E91"/>
  <c r="D17"/>
  <c r="A68" i="9" s="1"/>
  <c r="H15" i="4"/>
  <c r="D4"/>
  <c r="A55" i="9" s="1"/>
  <c r="H11" i="4"/>
  <c r="D38"/>
  <c r="A89" i="9" s="1"/>
  <c r="I6" i="4"/>
  <c r="A76"/>
  <c r="I40"/>
  <c r="C82"/>
  <c r="I26"/>
  <c r="G16"/>
  <c r="B67" i="9" s="1"/>
  <c r="A24" i="4"/>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C60"/>
  <c r="D26"/>
  <c r="A77" i="9" s="1"/>
  <c r="D48" i="4"/>
  <c r="A99" i="9" s="1"/>
  <c r="D52" i="4"/>
  <c r="A103" i="9" s="1"/>
  <c r="D78" i="4"/>
  <c r="I39"/>
  <c r="A47"/>
  <c r="J47" s="1"/>
  <c r="E86"/>
  <c r="I63"/>
  <c r="A25"/>
  <c r="J25" s="1"/>
  <c r="H83"/>
  <c r="A7"/>
  <c r="J7" s="1"/>
  <c r="A40"/>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E32"/>
  <c r="I83" i="9" s="1"/>
  <c r="C93" i="4"/>
  <c r="H32"/>
  <c r="A26"/>
  <c r="C28"/>
  <c r="C50"/>
  <c r="A93"/>
  <c r="J93" s="1"/>
  <c r="E7"/>
  <c r="I58" i="9" s="1"/>
  <c r="H50" i="4"/>
  <c r="D50"/>
  <c r="A101" i="9" s="1"/>
  <c r="E2" i="4"/>
  <c r="I53" i="9" s="1"/>
  <c r="D43" i="4"/>
  <c r="A94" i="9" s="1"/>
  <c r="I5" i="4"/>
  <c r="A55"/>
  <c r="J55" s="1"/>
  <c r="E40"/>
  <c r="I91" i="9" s="1"/>
  <c r="C66" i="4"/>
  <c r="C78"/>
  <c r="G61"/>
  <c r="B112" i="9" s="1"/>
  <c r="G34" i="4"/>
  <c r="B85" i="9" s="1"/>
  <c r="A42" i="4"/>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G88"/>
  <c r="D93"/>
  <c r="E42"/>
  <c r="I93" i="9" s="1"/>
  <c r="I33" i="4"/>
  <c r="C43"/>
  <c r="H45"/>
  <c r="H92"/>
  <c r="A3"/>
  <c r="J3" s="1"/>
  <c r="H63"/>
  <c r="E8"/>
  <c r="I59" i="9" s="1"/>
  <c r="H90" i="4"/>
  <c r="A16"/>
  <c r="D41"/>
  <c r="A92" i="9" s="1"/>
  <c r="H93" i="4"/>
  <c r="C10"/>
  <c r="C9"/>
  <c r="H78"/>
  <c r="D3"/>
  <c r="A54" i="9" s="1"/>
  <c r="A48" i="4"/>
  <c r="D56"/>
  <c r="A107" i="9" s="1"/>
  <c r="E16" i="4"/>
  <c r="I67" i="9" s="1"/>
  <c r="G11" i="4"/>
  <c r="B62" i="9" s="1"/>
  <c r="H12" i="4"/>
  <c r="D61"/>
  <c r="A112" i="9" s="1"/>
  <c r="E39" i="4"/>
  <c r="I90" i="9" s="1"/>
  <c r="D70" i="4"/>
  <c r="C54"/>
  <c r="H4"/>
  <c r="G85"/>
  <c r="E59"/>
  <c r="I110" i="9" s="1"/>
  <c r="A37" i="4"/>
  <c r="J37" s="1"/>
  <c r="E35"/>
  <c r="I86" i="9" s="1"/>
  <c r="A82" i="4"/>
  <c r="A12"/>
  <c r="C38"/>
  <c r="A91"/>
  <c r="J91" s="1"/>
  <c r="G15"/>
  <c r="B66" i="9" s="1"/>
  <c r="A78" i="4"/>
  <c r="E46"/>
  <c r="I97" i="9" s="1"/>
  <c r="H25" i="4"/>
  <c r="A52"/>
  <c r="E38"/>
  <c r="I89" i="9" s="1"/>
  <c r="E34" i="4"/>
  <c r="I85" i="9" s="1"/>
  <c r="I2" i="4"/>
  <c r="C29"/>
  <c r="H80"/>
  <c r="C4"/>
  <c r="H7"/>
  <c r="H72"/>
  <c r="H71"/>
  <c r="G19"/>
  <c r="B70" i="9" s="1"/>
  <c r="E11" i="4"/>
  <c r="I62" i="9" s="1"/>
  <c r="C67" i="4"/>
  <c r="C2"/>
  <c r="A46"/>
  <c r="D32"/>
  <c r="A83" i="9" s="1"/>
  <c r="E84" i="4"/>
  <c r="C45"/>
  <c r="C64"/>
  <c r="D71"/>
  <c r="D13"/>
  <c r="A64" i="9" s="1"/>
  <c r="E19" i="4"/>
  <c r="I70" i="9" s="1"/>
  <c r="C75" i="4"/>
  <c r="H82"/>
  <c r="D16"/>
  <c r="A67" i="9" s="1"/>
  <c r="A74" i="4"/>
  <c r="E85"/>
  <c r="A39"/>
  <c r="J39" s="1"/>
  <c r="H66"/>
  <c r="A8"/>
  <c r="H13"/>
  <c r="I73"/>
  <c r="D33"/>
  <c r="A84" i="9" s="1"/>
  <c r="E60" i="4"/>
  <c r="I111" i="9" s="1"/>
  <c r="A54" i="4"/>
  <c r="C86"/>
  <c r="G68"/>
  <c r="I9"/>
  <c r="A90"/>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G52"/>
  <c r="B103" i="9" s="1"/>
  <c r="E47" i="4"/>
  <c r="I98" i="9" s="1"/>
  <c r="A27" i="4"/>
  <c r="J27" s="1"/>
  <c r="E88"/>
  <c r="I87"/>
  <c r="H60"/>
  <c r="I8"/>
  <c r="I92"/>
  <c r="D23"/>
  <c r="A74" i="9" s="1"/>
  <c r="H6" i="4"/>
  <c r="D72"/>
  <c r="G69"/>
  <c r="C51"/>
  <c r="H37"/>
  <c r="C63"/>
  <c r="A56"/>
  <c r="D8"/>
  <c r="A59" i="9" s="1"/>
  <c r="D69" i="4"/>
  <c r="A18"/>
  <c r="I90"/>
  <c r="I28"/>
  <c r="G45"/>
  <c r="B96" i="9" s="1"/>
  <c r="A77" i="4"/>
  <c r="J77" s="1"/>
  <c r="D30"/>
  <c r="A81" i="9" s="1"/>
  <c r="D86" i="4"/>
  <c r="E70"/>
  <c r="G36"/>
  <c r="B87" i="9" s="1"/>
  <c r="D35" i="4"/>
  <c r="A86" i="9" s="1"/>
  <c r="A14" i="4"/>
  <c r="I54"/>
  <c r="H52"/>
  <c r="I78"/>
  <c r="H87"/>
  <c r="C39"/>
  <c r="E37"/>
  <c r="I88" i="9" s="1"/>
  <c r="D2" i="4"/>
  <c r="A53" i="9" s="1"/>
  <c r="D67" i="4"/>
  <c r="I94"/>
  <c r="C65"/>
  <c r="G47"/>
  <c r="B98" i="9" s="1"/>
  <c r="G17" i="4"/>
  <c r="B68" i="9" s="1"/>
  <c r="C77" i="4"/>
  <c r="A59"/>
  <c r="J59" s="1"/>
  <c r="A70"/>
  <c r="G2"/>
  <c r="B53" i="9" s="1"/>
  <c r="D36" i="4"/>
  <c r="A87" i="9" s="1"/>
  <c r="A72" i="4"/>
  <c r="H68"/>
  <c r="A4"/>
  <c r="E10"/>
  <c r="I61" i="9" s="1"/>
  <c r="G86" i="4"/>
  <c r="A9"/>
  <c r="J9" s="1"/>
  <c r="G58"/>
  <c r="B109" i="9" s="1"/>
  <c r="I91" i="4"/>
  <c r="A44"/>
  <c r="G20"/>
  <c r="B71" i="9" s="1"/>
  <c r="E1" i="4"/>
  <c r="I52" i="9" s="1"/>
  <c r="E51" i="4"/>
  <c r="I102" i="9" s="1"/>
  <c r="G76" i="4"/>
  <c r="A28"/>
  <c r="E13"/>
  <c r="I64" i="9" s="1"/>
  <c r="A2" i="4"/>
  <c r="A6"/>
  <c r="I42"/>
  <c r="G29"/>
  <c r="B80" i="9" s="1"/>
  <c r="A31" i="4"/>
  <c r="J31" s="1"/>
  <c r="C32"/>
  <c r="H79"/>
  <c r="I38"/>
  <c r="G39"/>
  <c r="B90" i="9" s="1"/>
  <c r="E71" i="4"/>
  <c r="H21"/>
  <c r="D18"/>
  <c r="A69" i="9" s="1"/>
  <c r="I77" i="4"/>
  <c r="C1"/>
  <c r="C71"/>
  <c r="C92"/>
  <c r="E65"/>
  <c r="I116" i="9" s="1"/>
  <c r="D66" i="4"/>
  <c r="A117" i="9" s="1"/>
  <c r="E15" i="4"/>
  <c r="I66" i="9" s="1"/>
  <c r="D84" i="4"/>
  <c r="A58"/>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E69"/>
  <c r="A65"/>
  <c r="J65" s="1"/>
  <c r="G57"/>
  <c r="B108" i="9" s="1"/>
  <c r="I57" i="4"/>
  <c r="I44"/>
  <c r="E58"/>
  <c r="I109" i="9" s="1"/>
  <c r="C12" i="4"/>
  <c r="E5"/>
  <c r="I56" i="9" s="1"/>
  <c r="C18" i="4"/>
  <c r="A11"/>
  <c r="J11" s="1"/>
  <c r="C52"/>
  <c r="H22"/>
  <c r="A66"/>
  <c r="G50"/>
  <c r="B101" i="9" s="1"/>
  <c r="E25" i="4"/>
  <c r="I76" i="9" s="1"/>
  <c r="H84" i="4"/>
  <c r="I75"/>
  <c r="E49"/>
  <c r="I100" i="9" s="1"/>
  <c r="E54" i="4"/>
  <c r="I105" i="9" s="1"/>
  <c r="I50" i="4"/>
  <c r="I3"/>
  <c r="D94"/>
  <c r="A30"/>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H38"/>
  <c r="E82"/>
  <c r="E64"/>
  <c r="I115" i="9" s="1"/>
  <c r="A62" i="4"/>
  <c r="E24"/>
  <c r="I75" i="9" s="1"/>
  <c r="C17" i="4"/>
  <c r="E9"/>
  <c r="I60" i="9" s="1"/>
  <c r="E45" i="4"/>
  <c r="I96" i="9" s="1"/>
  <c r="C8" i="4"/>
  <c r="A94"/>
  <c r="I22"/>
  <c r="E56"/>
  <c r="I107" i="9" s="1"/>
  <c r="A23" i="4"/>
  <c r="J23" s="1"/>
  <c r="D64"/>
  <c r="A115" i="9" s="1"/>
  <c r="E94" i="4"/>
  <c r="A1"/>
  <c r="J1" s="1"/>
  <c r="I1" s="1"/>
  <c r="G70"/>
  <c r="G81"/>
  <c r="D42"/>
  <c r="A93" i="9" s="1"/>
  <c r="H69" i="4"/>
  <c r="G33"/>
  <c r="B84" i="9" s="1"/>
  <c r="A60" i="4"/>
  <c r="J60" s="1"/>
  <c r="C35"/>
  <c r="I83"/>
  <c r="A92"/>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90" i="9"/>
  <c r="J90"/>
  <c r="F90"/>
  <c r="D105"/>
  <c r="F97"/>
  <c r="G97"/>
  <c r="D97"/>
  <c r="L39" i="4"/>
  <c r="J38"/>
  <c r="E108" i="9"/>
  <c r="J98"/>
  <c r="C98"/>
  <c r="G98"/>
  <c r="F98"/>
  <c r="D98"/>
  <c r="E98"/>
  <c r="L81" i="4"/>
  <c r="J80"/>
  <c r="E104" i="9"/>
  <c r="F104"/>
  <c r="G104"/>
  <c r="C104"/>
  <c r="J104"/>
  <c r="K104" s="1"/>
  <c r="D104"/>
  <c r="E78"/>
  <c r="J78"/>
  <c r="C78"/>
  <c r="G78"/>
  <c r="F78"/>
  <c r="D78"/>
  <c r="H78" s="1"/>
  <c r="G109"/>
  <c r="C109"/>
  <c r="E109"/>
  <c r="J109"/>
  <c r="K109" s="1"/>
  <c r="D109"/>
  <c r="F109"/>
  <c r="E75"/>
  <c r="J75"/>
  <c r="K75" s="1"/>
  <c r="C75"/>
  <c r="F75"/>
  <c r="G75"/>
  <c r="G88"/>
  <c r="E88"/>
  <c r="D88"/>
  <c r="F88"/>
  <c r="L61" i="4"/>
  <c r="J92"/>
  <c r="L93"/>
  <c r="F82" i="9"/>
  <c r="G82"/>
  <c r="D82"/>
  <c r="C63"/>
  <c r="D63"/>
  <c r="G62"/>
  <c r="C62"/>
  <c r="E63" l="1"/>
  <c r="J82"/>
  <c r="K82" s="1"/>
  <c r="J66"/>
  <c r="K66" s="1"/>
  <c r="E97"/>
  <c r="J97"/>
  <c r="K97" s="1"/>
  <c r="G90"/>
  <c r="C90"/>
  <c r="K88"/>
  <c r="H75"/>
  <c r="K78"/>
  <c r="F63"/>
  <c r="E82"/>
  <c r="K98"/>
  <c r="E105"/>
  <c r="C113"/>
  <c r="D113"/>
  <c r="F113"/>
  <c r="E113"/>
  <c r="J113"/>
  <c r="G113"/>
  <c r="L41" i="4"/>
  <c r="J40"/>
  <c r="J89" i="9"/>
  <c r="G89"/>
  <c r="D89"/>
  <c r="C89"/>
  <c r="F89"/>
  <c r="E89"/>
  <c r="C68"/>
  <c r="J68"/>
  <c r="D68"/>
  <c r="H68" s="1"/>
  <c r="G68"/>
  <c r="F68"/>
  <c r="E68"/>
  <c r="C85"/>
  <c r="E85"/>
  <c r="J85"/>
  <c r="G85"/>
  <c r="D85"/>
  <c r="H85" s="1"/>
  <c r="F85"/>
  <c r="E110"/>
  <c r="F110"/>
  <c r="G110"/>
  <c r="C110"/>
  <c r="J110"/>
  <c r="D110"/>
  <c r="H110" s="1"/>
  <c r="L63" i="4"/>
  <c r="J62"/>
  <c r="J34"/>
  <c r="L35"/>
  <c r="G61" i="9"/>
  <c r="E61"/>
  <c r="D61"/>
  <c r="F61"/>
  <c r="C61"/>
  <c r="J61"/>
  <c r="F72"/>
  <c r="E72"/>
  <c r="J72"/>
  <c r="K72" s="1"/>
  <c r="G72"/>
  <c r="D72"/>
  <c r="C72"/>
  <c r="E69"/>
  <c r="J69"/>
  <c r="F69"/>
  <c r="C69"/>
  <c r="D69"/>
  <c r="H69" s="1"/>
  <c r="G69"/>
  <c r="L5" i="4"/>
  <c r="J4"/>
  <c r="J14"/>
  <c r="L15"/>
  <c r="E59" i="9"/>
  <c r="J59"/>
  <c r="K59" s="1"/>
  <c r="F59"/>
  <c r="C59"/>
  <c r="D59"/>
  <c r="G59"/>
  <c r="F74"/>
  <c r="E74"/>
  <c r="J74"/>
  <c r="D74"/>
  <c r="G74"/>
  <c r="C74"/>
  <c r="G114"/>
  <c r="C114"/>
  <c r="F114"/>
  <c r="J114"/>
  <c r="D114"/>
  <c r="E114"/>
  <c r="J102"/>
  <c r="K102" s="1"/>
  <c r="C102"/>
  <c r="F102"/>
  <c r="D102"/>
  <c r="E102"/>
  <c r="G102"/>
  <c r="J84"/>
  <c r="F84"/>
  <c r="D84"/>
  <c r="H84" s="1"/>
  <c r="G84"/>
  <c r="C84"/>
  <c r="E84"/>
  <c r="D67"/>
  <c r="H67" s="1"/>
  <c r="E67"/>
  <c r="G67"/>
  <c r="C67"/>
  <c r="J67"/>
  <c r="F67"/>
  <c r="E64"/>
  <c r="G64"/>
  <c r="D64"/>
  <c r="H64" s="1"/>
  <c r="C64"/>
  <c r="J64"/>
  <c r="K64" s="1"/>
  <c r="F64"/>
  <c r="J52" i="4"/>
  <c r="L53"/>
  <c r="J82"/>
  <c r="L83"/>
  <c r="E92" i="9"/>
  <c r="J92"/>
  <c r="F92"/>
  <c r="C92"/>
  <c r="G92"/>
  <c r="D92"/>
  <c r="G101"/>
  <c r="D101"/>
  <c r="J101"/>
  <c r="K101" s="1"/>
  <c r="C101"/>
  <c r="F101"/>
  <c r="E101"/>
  <c r="E96"/>
  <c r="C96"/>
  <c r="G96"/>
  <c r="J96"/>
  <c r="K96" s="1"/>
  <c r="D96"/>
  <c r="H96" s="1"/>
  <c r="F96"/>
  <c r="F77"/>
  <c r="D77"/>
  <c r="C77"/>
  <c r="J77"/>
  <c r="E77"/>
  <c r="G77"/>
  <c r="L89" i="4"/>
  <c r="J88"/>
  <c r="F73" i="9"/>
  <c r="E73"/>
  <c r="C73"/>
  <c r="G73"/>
  <c r="J73"/>
  <c r="K73" s="1"/>
  <c r="D73"/>
  <c r="J12"/>
  <c r="J46"/>
  <c r="J14" s="1"/>
  <c r="P45"/>
  <c r="F44" s="1"/>
  <c r="N45"/>
  <c r="E44" s="1"/>
  <c r="J45"/>
  <c r="L45"/>
  <c r="D44" s="1"/>
  <c r="D100"/>
  <c r="F100"/>
  <c r="J100"/>
  <c r="K100" s="1"/>
  <c r="E100"/>
  <c r="G100"/>
  <c r="C100"/>
  <c r="C111"/>
  <c r="F111"/>
  <c r="D111"/>
  <c r="G111"/>
  <c r="E111"/>
  <c r="J111"/>
  <c r="K111" s="1"/>
  <c r="J30" i="4"/>
  <c r="L31"/>
  <c r="L59"/>
  <c r="J58"/>
  <c r="L3"/>
  <c r="J2"/>
  <c r="F87" i="9"/>
  <c r="J87"/>
  <c r="K87" s="1"/>
  <c r="G87"/>
  <c r="C87"/>
  <c r="E87"/>
  <c r="D87"/>
  <c r="G57"/>
  <c r="D57"/>
  <c r="F57"/>
  <c r="J57"/>
  <c r="K57" s="1"/>
  <c r="E57"/>
  <c r="C57"/>
  <c r="L9" i="4"/>
  <c r="J8"/>
  <c r="L75"/>
  <c r="J74"/>
  <c r="J78"/>
  <c r="L79"/>
  <c r="J12"/>
  <c r="L13"/>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L77"/>
  <c r="D55" i="9"/>
  <c r="F55"/>
  <c r="E55"/>
  <c r="G55"/>
  <c r="J55"/>
  <c r="K55" s="1"/>
  <c r="C55"/>
  <c r="J84" i="4"/>
  <c r="L85"/>
  <c r="B37" i="9"/>
  <c r="G38"/>
  <c r="J11"/>
  <c r="C39"/>
  <c r="K77"/>
  <c r="E10"/>
  <c r="D10" s="1"/>
  <c r="L11" i="4"/>
  <c r="C108" i="9"/>
  <c r="H108" s="1"/>
  <c r="D108"/>
  <c r="G66"/>
  <c r="C66"/>
  <c r="H66" s="1"/>
  <c r="G105"/>
  <c r="K67"/>
  <c r="K68"/>
  <c r="E62"/>
  <c r="G63"/>
  <c r="C88"/>
  <c r="H88" s="1"/>
  <c r="H104"/>
  <c r="G108"/>
  <c r="J108"/>
  <c r="K108" s="1"/>
  <c r="E66"/>
  <c r="F66"/>
  <c r="H97"/>
  <c r="C105"/>
  <c r="H105" s="1"/>
  <c r="L51" i="4"/>
  <c r="K90" i="9"/>
  <c r="E12"/>
  <c r="D12" s="1"/>
  <c r="K84"/>
  <c r="K61"/>
  <c r="K89"/>
  <c r="K110"/>
  <c r="K114"/>
  <c r="C93"/>
  <c r="J93"/>
  <c r="K93" s="1"/>
  <c r="D93"/>
  <c r="G93"/>
  <c r="F93"/>
  <c r="E93"/>
  <c r="G70"/>
  <c r="J70"/>
  <c r="K70" s="1"/>
  <c r="C70"/>
  <c r="F70"/>
  <c r="D70"/>
  <c r="E70"/>
  <c r="L67" i="4"/>
  <c r="J66"/>
  <c r="C95" i="9"/>
  <c r="E95"/>
  <c r="G95"/>
  <c r="F95"/>
  <c r="J95"/>
  <c r="D95"/>
  <c r="L29" i="4"/>
  <c r="J28"/>
  <c r="L71"/>
  <c r="J70"/>
  <c r="E53" i="9"/>
  <c r="J53"/>
  <c r="K53" s="1"/>
  <c r="G53"/>
  <c r="D53"/>
  <c r="F53"/>
  <c r="C53"/>
  <c r="D86"/>
  <c r="C86"/>
  <c r="G86"/>
  <c r="E86"/>
  <c r="F86"/>
  <c r="J86"/>
  <c r="K86" s="1"/>
  <c r="C81"/>
  <c r="G81"/>
  <c r="D81"/>
  <c r="E81"/>
  <c r="J81"/>
  <c r="K81" s="1"/>
  <c r="F81"/>
  <c r="J56" i="4"/>
  <c r="L57"/>
  <c r="L37"/>
  <c r="J36"/>
  <c r="E76" i="9"/>
  <c r="F76"/>
  <c r="D76"/>
  <c r="J76"/>
  <c r="K76" s="1"/>
  <c r="C76"/>
  <c r="G76"/>
  <c r="J52"/>
  <c r="K52" s="1"/>
  <c r="C52"/>
  <c r="F52"/>
  <c r="C83"/>
  <c r="G83"/>
  <c r="J83"/>
  <c r="K83" s="1"/>
  <c r="F83"/>
  <c r="E83"/>
  <c r="D83"/>
  <c r="G112"/>
  <c r="F112"/>
  <c r="D112"/>
  <c r="E112"/>
  <c r="J112"/>
  <c r="K112" s="1"/>
  <c r="C112"/>
  <c r="C107"/>
  <c r="G107"/>
  <c r="F107"/>
  <c r="J107"/>
  <c r="K107" s="1"/>
  <c r="D107"/>
  <c r="H107" s="1"/>
  <c r="E107"/>
  <c r="J16" i="4"/>
  <c r="L17"/>
  <c r="L33"/>
  <c r="J32"/>
  <c r="D115" i="9"/>
  <c r="E115"/>
  <c r="C115"/>
  <c r="J115"/>
  <c r="K115" s="1"/>
  <c r="G115"/>
  <c r="F115"/>
  <c r="J94" i="4"/>
  <c r="L95"/>
  <c r="F116" i="9"/>
  <c r="E116"/>
  <c r="J116"/>
  <c r="K116" s="1"/>
  <c r="G116"/>
  <c r="C116"/>
  <c r="D116"/>
  <c r="L87" i="4"/>
  <c r="J86"/>
  <c r="J117" i="9"/>
  <c r="K117" s="1"/>
  <c r="D117"/>
  <c r="H117" s="1"/>
  <c r="E117"/>
  <c r="C117"/>
  <c r="F117"/>
  <c r="G117"/>
  <c r="J6" i="4"/>
  <c r="L7"/>
  <c r="L45"/>
  <c r="J44"/>
  <c r="L73"/>
  <c r="J72"/>
  <c r="L19"/>
  <c r="J18"/>
  <c r="F58" i="9"/>
  <c r="J58"/>
  <c r="D58"/>
  <c r="G58"/>
  <c r="C58"/>
  <c r="E58"/>
  <c r="J90" i="4"/>
  <c r="L91"/>
  <c r="J54"/>
  <c r="L55"/>
  <c r="J46"/>
  <c r="L47"/>
  <c r="L49"/>
  <c r="J48"/>
  <c r="D79" i="9"/>
  <c r="C79"/>
  <c r="F79"/>
  <c r="J79"/>
  <c r="K79" s="1"/>
  <c r="E79"/>
  <c r="G79"/>
  <c r="F56"/>
  <c r="D56"/>
  <c r="J56"/>
  <c r="K56" s="1"/>
  <c r="G56"/>
  <c r="E56"/>
  <c r="C56"/>
  <c r="H56" s="1"/>
  <c r="J42" i="4"/>
  <c r="L43"/>
  <c r="C94" i="9"/>
  <c r="F94"/>
  <c r="G94"/>
  <c r="D94"/>
  <c r="H94" s="1"/>
  <c r="J94"/>
  <c r="K94" s="1"/>
  <c r="E94"/>
  <c r="L27" i="4"/>
  <c r="J26"/>
  <c r="J68"/>
  <c r="L69"/>
  <c r="C65" i="9"/>
  <c r="G65"/>
  <c r="D65"/>
  <c r="E65"/>
  <c r="F65"/>
  <c r="J65"/>
  <c r="K65" s="1"/>
  <c r="J91"/>
  <c r="K91" s="1"/>
  <c r="F91"/>
  <c r="D91"/>
  <c r="E91"/>
  <c r="G91"/>
  <c r="C91"/>
  <c r="E103"/>
  <c r="G103"/>
  <c r="J103"/>
  <c r="K103" s="1"/>
  <c r="F103"/>
  <c r="C103"/>
  <c r="D103"/>
  <c r="J64" i="4"/>
  <c r="L65"/>
  <c r="C80" i="9"/>
  <c r="G80"/>
  <c r="F80"/>
  <c r="J80"/>
  <c r="K80" s="1"/>
  <c r="D80"/>
  <c r="H80" s="1"/>
  <c r="E80"/>
  <c r="J24" i="4"/>
  <c r="L25"/>
  <c r="J22"/>
  <c r="L23"/>
  <c r="J20"/>
  <c r="L21"/>
  <c r="E43" i="9"/>
  <c r="F43"/>
  <c r="C43"/>
  <c r="D43"/>
  <c r="K74"/>
  <c r="J62"/>
  <c r="K62" s="1"/>
  <c r="D62"/>
  <c r="H62" s="1"/>
  <c r="E13"/>
  <c r="D13" s="1"/>
  <c r="H98"/>
  <c r="J105"/>
  <c r="K105" s="1"/>
  <c r="H1" i="4"/>
  <c r="D52" i="9" s="1"/>
  <c r="K92"/>
  <c r="K85"/>
  <c r="K69"/>
  <c r="K58"/>
  <c r="B42"/>
  <c r="K113"/>
  <c r="K95"/>
  <c r="H82"/>
  <c r="H109"/>
  <c r="H90"/>
  <c r="H92" l="1"/>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<sst xmlns="http://schemas.openxmlformats.org/spreadsheetml/2006/main" count="3870" uniqueCount="1503">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</sst>
</file>

<file path=xl/styles.xml><?xml version="1.0" encoding="utf-8"?>
<styleSheet xmlns="http://schemas.openxmlformats.org/spreadsheetml/2006/main">
  <numFmts count="3">
    <numFmt numFmtId="164" formatCode="dd/mm/yy;@"/>
    <numFmt numFmtId="165" formatCode="dd/mm/yyyy;@"/>
    <numFmt numFmtId="166" formatCode="#\ ##0.00"/>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41">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166" fontId="72" fillId="0" borderId="0" xfId="0" applyNumberFormat="1" applyFont="1" applyBorder="1" applyAlignment="1" applyProtection="1">
      <alignment horizontal="left" vertical="top" readingOrder="3"/>
    </xf>
    <xf numFmtId="166" fontId="72" fillId="0" borderId="0" xfId="0" applyNumberFormat="1" applyFont="1" applyBorder="1" applyAlignment="1" applyProtection="1">
      <alignment horizontal="left" vertical="top" wrapText="1"/>
    </xf>
    <xf numFmtId="14" fontId="72" fillId="0" borderId="0" xfId="0" applyNumberFormat="1" applyFont="1" applyBorder="1" applyAlignment="1" applyProtection="1">
      <alignment horizontal="left" vertical="top" readingOrder="3"/>
    </xf>
    <xf numFmtId="14" fontId="1" fillId="3"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09">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93" t="s">
        <v>603</v>
      </c>
      <c r="D1" s="293"/>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4" t="s">
        <v>604</v>
      </c>
      <c r="D19" s="295"/>
    </row>
    <row r="20" spans="1:4" ht="13.5" thickBot="1">
      <c r="C20" s="291">
        <v>1</v>
      </c>
      <c r="D20" s="292"/>
    </row>
    <row r="21" spans="1:4" ht="78" customHeight="1">
      <c r="A21" s="36" t="s">
        <v>984</v>
      </c>
      <c r="C21" s="31">
        <v>0.65</v>
      </c>
      <c r="D21" s="32">
        <v>0.35</v>
      </c>
    </row>
    <row r="22" spans="1:4" ht="13.5" thickBot="1">
      <c r="C22" s="291">
        <v>1</v>
      </c>
      <c r="D22" s="292"/>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3" t="str">
        <f>Spolu!C3&amp;", "&amp;Spolu!C6</f>
        <v>Slovenská baseballová federácia, Junácka 6, Bratislava 3, 832 80</v>
      </c>
      <c r="B1" s="333"/>
      <c r="C1" s="333"/>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4" t="s">
        <v>1037</v>
      </c>
      <c r="F3" s="335"/>
      <c r="N3" s="203" t="str">
        <f t="shared" si="0"/>
        <v>c - príspevok Slovenskému olympijskému výboru</v>
      </c>
      <c r="O3" s="203" t="s">
        <v>233</v>
      </c>
      <c r="P3" s="203" t="s">
        <v>1194</v>
      </c>
    </row>
    <row r="4" spans="1:16" ht="45.75" customHeight="1">
      <c r="E4" s="335"/>
      <c r="F4" s="335"/>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36" t="s">
        <v>1021</v>
      </c>
      <c r="B12" s="336"/>
      <c r="C12" s="336"/>
      <c r="D12" s="204"/>
      <c r="E12" s="204"/>
      <c r="F12" s="283" t="s">
        <v>1276</v>
      </c>
      <c r="G12" s="204"/>
    </row>
    <row r="13" spans="1:16" ht="45" customHeight="1">
      <c r="F13" s="283" t="s">
        <v>1277</v>
      </c>
    </row>
    <row r="14" spans="1:16" ht="51.75" customHeight="1">
      <c r="A14" s="33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37"/>
      <c r="C14" s="337"/>
      <c r="F14" s="284" t="s">
        <v>1031</v>
      </c>
    </row>
    <row r="15" spans="1:16" ht="32.1" customHeight="1">
      <c r="A15" s="205" t="s">
        <v>1022</v>
      </c>
      <c r="B15" s="338"/>
      <c r="C15" s="339"/>
    </row>
    <row r="16" spans="1:16" ht="32.1" customHeight="1">
      <c r="A16" s="205" t="s">
        <v>1023</v>
      </c>
      <c r="B16" s="338"/>
      <c r="C16" s="339"/>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30844568</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32" t="s">
        <v>1039</v>
      </c>
      <c r="C23" s="332"/>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0" t="s">
        <v>796</v>
      </c>
      <c r="B2" s="340"/>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F7" sqref="F7"/>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6" t="s">
        <v>631</v>
      </c>
      <c r="B1" s="296"/>
      <c r="C1" s="296"/>
      <c r="D1" s="296"/>
      <c r="E1" s="296"/>
      <c r="F1" s="296"/>
      <c r="G1" s="296"/>
      <c r="H1" s="296"/>
      <c r="I1" s="77"/>
      <c r="J1" s="55"/>
    </row>
    <row r="2" spans="1:11" s="56" customFormat="1" ht="15.75">
      <c r="A2" s="302" t="s">
        <v>1265</v>
      </c>
      <c r="B2" s="302"/>
      <c r="C2" s="302"/>
      <c r="D2" s="302"/>
      <c r="E2" s="302"/>
      <c r="F2" s="302"/>
      <c r="G2" s="302"/>
      <c r="H2" s="300" t="s">
        <v>1189</v>
      </c>
      <c r="I2" s="300"/>
      <c r="J2" s="57"/>
    </row>
    <row r="3" spans="1:11" s="56" customFormat="1" ht="15">
      <c r="A3" s="58"/>
      <c r="B3" s="59"/>
      <c r="C3" s="59"/>
      <c r="D3" s="58"/>
      <c r="E3" s="58"/>
      <c r="F3" s="58"/>
      <c r="G3" s="60"/>
      <c r="H3" s="301">
        <v>43496</v>
      </c>
      <c r="I3" s="301"/>
      <c r="J3" s="57"/>
    </row>
    <row r="4" spans="1:11" s="56" customFormat="1" ht="15.75" customHeight="1">
      <c r="A4" s="61" t="s">
        <v>593</v>
      </c>
      <c r="B4" s="297" t="s">
        <v>632</v>
      </c>
      <c r="C4" s="298"/>
      <c r="D4" s="298"/>
      <c r="E4" s="299"/>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308" priority="7" stopIfTrue="1">
      <formula>$A8&lt;&gt;""</formula>
    </cfRule>
  </conditionalFormatting>
  <conditionalFormatting sqref="D8:H2883 D2884:D2911">
    <cfRule type="expression" dxfId="307" priority="6" stopIfTrue="1">
      <formula>$A8&lt;&gt;""</formula>
    </cfRule>
  </conditionalFormatting>
  <conditionalFormatting sqref="A8:A2911">
    <cfRule type="expression" dxfId="306" priority="5" stopIfTrue="1">
      <formula>$A8&lt;&gt;""</formula>
    </cfRule>
  </conditionalFormatting>
  <conditionalFormatting sqref="B2884:C2886">
    <cfRule type="expression" dxfId="305" priority="4" stopIfTrue="1">
      <formula>$A2884&lt;&gt;""</formula>
    </cfRule>
  </conditionalFormatting>
  <conditionalFormatting sqref="D2884:H2886">
    <cfRule type="expression" dxfId="304" priority="3" stopIfTrue="1">
      <formula>$A2884&lt;&gt;""</formula>
    </cfRule>
  </conditionalFormatting>
  <conditionalFormatting sqref="A2884:A2886">
    <cfRule type="expression" dxfId="303" priority="2" stopIfTrue="1">
      <formula>$A2884&lt;&gt;""</formula>
    </cfRule>
  </conditionalFormatting>
  <conditionalFormatting sqref="I8:I76">
    <cfRule type="expression" dxfId="302"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B32" sqref="B32"/>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5" t="s">
        <v>630</v>
      </c>
      <c r="B1" s="306"/>
      <c r="C1" s="245">
        <v>43496</v>
      </c>
      <c r="D1" s="41"/>
      <c r="G1" s="43">
        <v>43496</v>
      </c>
    </row>
    <row r="2" spans="1:7" ht="15">
      <c r="A2" s="44"/>
      <c r="B2" s="44"/>
      <c r="G2" s="43">
        <v>43524</v>
      </c>
    </row>
    <row r="3" spans="1:7" ht="14.25">
      <c r="A3" s="46" t="s">
        <v>1015</v>
      </c>
      <c r="B3" s="303" t="str">
        <f>INDEX(Adr!B:B,Doklady!B102+1)</f>
        <v>Slovenská baseballová federácia</v>
      </c>
      <c r="C3" s="303"/>
      <c r="D3" s="303"/>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32635</v>
      </c>
      <c r="G11" s="43">
        <v>43799</v>
      </c>
    </row>
    <row r="12" spans="1:7" ht="14.25">
      <c r="A12" s="198" t="s">
        <v>10</v>
      </c>
      <c r="B12" s="199" t="s">
        <v>228</v>
      </c>
      <c r="C12" s="246"/>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32635</v>
      </c>
      <c r="G15" s="43"/>
    </row>
    <row r="16" spans="1:7" ht="14.25">
      <c r="G16" s="43"/>
    </row>
    <row r="17" spans="1:5" ht="72" customHeight="1">
      <c r="A17" s="304" t="s">
        <v>1016</v>
      </c>
      <c r="B17" s="304"/>
      <c r="C17" s="304"/>
      <c r="D17" s="304"/>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00" zoomScaleNormal="100" workbookViewId="0">
      <selection activeCell="C124" sqref="C124"/>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59" t="str">
        <f>IF(ROW()&lt;=B$3,INDEX(FP!F:F,B$2+ROW()-1)&amp;" - "&amp;INDEX(FP!C:C,B$2+ROW()-1),"")</f>
        <v>a - basebal - bežné transfery</v>
      </c>
      <c r="B1" s="162" t="str">
        <f>INDEX(Adr!A:A,B102+1)</f>
        <v>30844568</v>
      </c>
      <c r="C1" s="160">
        <f>IF(ROW()&lt;=B$3,INDEX(FP!E:E,B$2+ROW()-1),"")</f>
        <v>0</v>
      </c>
      <c r="D1" s="113" t="str">
        <f>IF(ROW()&lt;=B$3,INDEX(FP!F:F,B$2+ROW()-1),"")</f>
        <v>a</v>
      </c>
      <c r="E1" s="113" t="str">
        <f>IF(ROW()&lt;=B$3,INDEX(FP!G:G,B$2+ROW()-1),"")</f>
        <v>026 02</v>
      </c>
      <c r="F1" s="113"/>
      <c r="G1" s="114" t="str">
        <f>IF(ROW()&lt;=B$3,INDEX(FP!C:C,B$2+ROW()-1),"")</f>
        <v>basebal - bežné transfery</v>
      </c>
      <c r="H1" s="110">
        <f t="shared" ref="H1:H6" si="0">IF(ROW()&lt;=B$3,SUMIF(A$107:A$10042,A1,H$107:H$10042),"")</f>
        <v>2329.7800000000002</v>
      </c>
      <c r="I1" s="158">
        <f t="shared" ref="I1:I32" si="1">IF(ROW()&lt;=B$3,SUMIFS(H$103:H$50042,A$103:A$50042,J1,I$103:I$50042,K1),"")</f>
        <v>0</v>
      </c>
      <c r="J1" s="157" t="str">
        <f>$A1</f>
        <v>a - basebal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23</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302" t="s">
        <v>951</v>
      </c>
      <c r="B100" s="302"/>
      <c r="C100" s="302"/>
      <c r="D100" s="302"/>
      <c r="E100" s="302"/>
      <c r="F100" s="302"/>
      <c r="G100" s="302"/>
      <c r="H100" s="300" t="s">
        <v>1189</v>
      </c>
      <c r="I100" s="300"/>
      <c r="J100" s="134"/>
      <c r="K100" s="135"/>
      <c r="L100" s="135"/>
      <c r="M100" s="135"/>
      <c r="N100" s="135"/>
      <c r="O100" s="135"/>
      <c r="P100" s="135"/>
      <c r="Q100" s="135"/>
      <c r="R100" s="135"/>
      <c r="S100" s="135"/>
      <c r="T100" s="135"/>
      <c r="U100" s="135"/>
      <c r="V100" s="135"/>
      <c r="W100" s="135"/>
      <c r="X100" s="135"/>
    </row>
    <row r="101" spans="1:24" s="10" customFormat="1" ht="15.75">
      <c r="A101" s="302" t="s">
        <v>1263</v>
      </c>
      <c r="B101" s="302"/>
      <c r="C101" s="302"/>
      <c r="D101" s="302"/>
      <c r="E101" s="302"/>
      <c r="F101" s="302"/>
      <c r="G101" s="302"/>
      <c r="H101" s="301">
        <v>43490</v>
      </c>
      <c r="I101" s="301"/>
      <c r="J101" s="136"/>
      <c r="K101" s="135"/>
      <c r="L101" s="135"/>
      <c r="M101" s="135"/>
      <c r="N101" s="135"/>
      <c r="O101" s="135"/>
      <c r="P101" s="135"/>
      <c r="Q101" s="135"/>
      <c r="R101" s="135"/>
      <c r="S101" s="135"/>
      <c r="T101" s="135"/>
      <c r="U101" s="135"/>
      <c r="V101" s="135"/>
      <c r="W101" s="135"/>
      <c r="X101" s="135"/>
    </row>
    <row r="102" spans="1:24"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6.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07" t="s">
        <v>599</v>
      </c>
      <c r="B105" s="308"/>
      <c r="C105" s="308"/>
      <c r="D105" s="308"/>
      <c r="E105" s="308"/>
      <c r="F105" s="308"/>
      <c r="G105" s="308"/>
      <c r="H105" s="308"/>
      <c r="I105" s="309"/>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22.5">
      <c r="A107" s="20" t="s">
        <v>1474</v>
      </c>
      <c r="B107" s="287" t="s">
        <v>1475</v>
      </c>
      <c r="C107" s="287" t="s">
        <v>1479</v>
      </c>
      <c r="D107" s="287" t="s">
        <v>1483</v>
      </c>
      <c r="E107" s="288" t="s">
        <v>1484</v>
      </c>
      <c r="F107" s="20"/>
      <c r="G107" s="288" t="s">
        <v>1488</v>
      </c>
      <c r="H107" s="21">
        <v>1700</v>
      </c>
      <c r="I107" s="118">
        <v>3</v>
      </c>
      <c r="J107" s="137"/>
    </row>
    <row r="108" spans="1:24" ht="22.5">
      <c r="A108" s="20" t="s">
        <v>1474</v>
      </c>
      <c r="B108" s="287" t="s">
        <v>1476</v>
      </c>
      <c r="C108" s="287" t="s">
        <v>1480</v>
      </c>
      <c r="D108" s="289" t="s">
        <v>1483</v>
      </c>
      <c r="E108" s="288" t="s">
        <v>1485</v>
      </c>
      <c r="F108" s="20"/>
      <c r="G108" s="288" t="s">
        <v>1488</v>
      </c>
      <c r="H108" s="21">
        <v>350</v>
      </c>
      <c r="I108" s="118">
        <v>3</v>
      </c>
      <c r="J108" s="137"/>
    </row>
    <row r="109" spans="1:24" ht="12.75">
      <c r="A109" s="20" t="s">
        <v>1474</v>
      </c>
      <c r="B109" s="287" t="s">
        <v>1477</v>
      </c>
      <c r="C109" s="287" t="s">
        <v>1481</v>
      </c>
      <c r="D109" s="289" t="s">
        <v>1483</v>
      </c>
      <c r="E109" s="288" t="s">
        <v>1486</v>
      </c>
      <c r="F109" s="20" t="s">
        <v>1502</v>
      </c>
      <c r="G109" s="288" t="s">
        <v>1489</v>
      </c>
      <c r="H109" s="21">
        <v>36</v>
      </c>
      <c r="I109" s="118">
        <v>4</v>
      </c>
      <c r="J109" s="137"/>
    </row>
    <row r="110" spans="1:24" ht="22.5">
      <c r="A110" s="20" t="s">
        <v>1474</v>
      </c>
      <c r="B110" s="287" t="s">
        <v>1478</v>
      </c>
      <c r="C110" s="287" t="s">
        <v>1482</v>
      </c>
      <c r="D110" s="289" t="s">
        <v>1483</v>
      </c>
      <c r="E110" s="288" t="s">
        <v>1487</v>
      </c>
      <c r="F110" s="20" t="s">
        <v>1500</v>
      </c>
      <c r="G110" s="288" t="s">
        <v>1490</v>
      </c>
      <c r="H110" s="21">
        <v>58.01</v>
      </c>
      <c r="I110" s="118">
        <v>4</v>
      </c>
      <c r="J110" s="137"/>
    </row>
    <row r="111" spans="1:24" ht="12.75">
      <c r="A111" s="20" t="s">
        <v>1474</v>
      </c>
      <c r="B111" s="20" t="s">
        <v>1493</v>
      </c>
      <c r="C111" s="20" t="s">
        <v>1493</v>
      </c>
      <c r="D111" s="289" t="s">
        <v>1494</v>
      </c>
      <c r="E111" s="20" t="s">
        <v>1491</v>
      </c>
      <c r="F111" s="20"/>
      <c r="G111" s="20" t="s">
        <v>1495</v>
      </c>
      <c r="H111" s="21">
        <v>150</v>
      </c>
      <c r="I111" s="118">
        <v>4</v>
      </c>
      <c r="J111" s="137"/>
    </row>
    <row r="112" spans="1:24" ht="12.75">
      <c r="A112" s="20" t="s">
        <v>1474</v>
      </c>
      <c r="B112" s="20" t="s">
        <v>1493</v>
      </c>
      <c r="C112" s="20" t="s">
        <v>1493</v>
      </c>
      <c r="D112" s="289" t="s">
        <v>1494</v>
      </c>
      <c r="E112" s="20" t="s">
        <v>1496</v>
      </c>
      <c r="F112" s="20"/>
      <c r="G112" s="20" t="s">
        <v>1495</v>
      </c>
      <c r="H112" s="21">
        <v>29.69</v>
      </c>
      <c r="I112" s="118">
        <v>4</v>
      </c>
      <c r="J112" s="137"/>
    </row>
    <row r="113" spans="1:10" ht="12.75">
      <c r="A113" s="20" t="s">
        <v>1474</v>
      </c>
      <c r="B113" s="20" t="s">
        <v>1497</v>
      </c>
      <c r="C113" s="20" t="s">
        <v>1492</v>
      </c>
      <c r="D113" s="289">
        <v>44227</v>
      </c>
      <c r="E113" s="20" t="s">
        <v>1498</v>
      </c>
      <c r="F113" s="20" t="s">
        <v>1501</v>
      </c>
      <c r="G113" s="20" t="s">
        <v>1499</v>
      </c>
      <c r="H113" s="21">
        <v>6.08</v>
      </c>
      <c r="I113" s="118">
        <v>4</v>
      </c>
      <c r="J113" s="137"/>
    </row>
    <row r="114" spans="1:10" ht="12.75">
      <c r="A114" s="20" t="s">
        <v>1474</v>
      </c>
      <c r="B114" s="20"/>
      <c r="C114" s="20"/>
      <c r="D114" s="289"/>
      <c r="E114" s="20"/>
      <c r="F114" s="20"/>
      <c r="G114" s="20"/>
      <c r="H114" s="21"/>
      <c r="I114" s="118"/>
      <c r="J114" s="137"/>
    </row>
    <row r="115" spans="1:10" ht="12.75">
      <c r="A115" s="20" t="s">
        <v>1474</v>
      </c>
      <c r="B115" s="20"/>
      <c r="C115" s="20"/>
      <c r="D115" s="289"/>
      <c r="E115" s="20"/>
      <c r="F115" s="20"/>
      <c r="G115" s="20"/>
      <c r="H115" s="21"/>
      <c r="I115" s="118"/>
      <c r="J115" s="137"/>
    </row>
    <row r="116" spans="1:10" ht="12.75">
      <c r="A116" s="20" t="s">
        <v>1474</v>
      </c>
      <c r="B116" s="20"/>
      <c r="C116" s="20"/>
      <c r="D116" s="289"/>
      <c r="E116" s="20"/>
      <c r="F116" s="20"/>
      <c r="G116" s="20"/>
      <c r="H116" s="21"/>
      <c r="I116" s="118"/>
      <c r="J116" s="137"/>
    </row>
    <row r="117" spans="1:10" ht="12.75">
      <c r="A117" s="20" t="s">
        <v>1474</v>
      </c>
      <c r="B117" s="20"/>
      <c r="C117" s="20"/>
      <c r="D117" s="289"/>
      <c r="E117" s="20"/>
      <c r="F117" s="20"/>
      <c r="G117" s="20"/>
      <c r="H117" s="21"/>
      <c r="I117" s="118"/>
      <c r="J117" s="137"/>
    </row>
    <row r="118" spans="1:10" ht="12.75">
      <c r="A118" s="20" t="s">
        <v>1474</v>
      </c>
      <c r="B118" s="20"/>
      <c r="C118" s="20"/>
      <c r="D118" s="289"/>
      <c r="E118" s="20"/>
      <c r="F118" s="20"/>
      <c r="G118" s="20"/>
      <c r="H118" s="21"/>
      <c r="I118" s="118"/>
      <c r="J118" s="137"/>
    </row>
    <row r="119" spans="1:10" ht="12.75">
      <c r="A119" s="20" t="s">
        <v>1474</v>
      </c>
      <c r="B119" s="20"/>
      <c r="C119" s="20"/>
      <c r="D119" s="289"/>
      <c r="E119" s="20"/>
      <c r="F119" s="20"/>
      <c r="G119" s="20"/>
      <c r="H119" s="21"/>
      <c r="I119" s="118"/>
      <c r="J119" s="137"/>
    </row>
    <row r="120" spans="1:10" ht="12.75">
      <c r="A120" s="20" t="s">
        <v>1474</v>
      </c>
      <c r="B120" s="20"/>
      <c r="C120" s="20"/>
      <c r="D120" s="289"/>
      <c r="E120" s="20"/>
      <c r="F120" s="20"/>
      <c r="G120" s="20"/>
      <c r="H120" s="21"/>
      <c r="I120" s="118"/>
      <c r="J120" s="137"/>
    </row>
    <row r="121" spans="1:10" ht="12.75">
      <c r="A121" s="20" t="s">
        <v>1474</v>
      </c>
      <c r="B121" s="20"/>
      <c r="C121" s="20"/>
      <c r="D121" s="289"/>
      <c r="E121" s="20"/>
      <c r="F121" s="20"/>
      <c r="G121" s="20"/>
      <c r="H121" s="21"/>
      <c r="I121" s="118"/>
      <c r="J121" s="137"/>
    </row>
    <row r="122" spans="1:10" ht="12.75">
      <c r="A122" s="20" t="s">
        <v>1474</v>
      </c>
      <c r="B122" s="20"/>
      <c r="C122" s="20"/>
      <c r="D122" s="289"/>
      <c r="E122" s="20"/>
      <c r="F122" s="20"/>
      <c r="G122" s="20"/>
      <c r="H122" s="21"/>
      <c r="I122" s="118"/>
      <c r="J122" s="137"/>
    </row>
    <row r="123" spans="1:10" ht="12.75">
      <c r="A123" s="20" t="s">
        <v>1474</v>
      </c>
      <c r="B123" s="20"/>
      <c r="C123" s="20"/>
      <c r="D123" s="289"/>
      <c r="E123" s="20"/>
      <c r="F123" s="20"/>
      <c r="G123" s="20"/>
      <c r="H123" s="21"/>
      <c r="I123" s="118"/>
      <c r="J123" s="137"/>
    </row>
    <row r="124" spans="1:10" ht="12.75">
      <c r="A124" s="20" t="s">
        <v>1474</v>
      </c>
      <c r="B124" s="20"/>
      <c r="C124" s="20"/>
      <c r="D124" s="289"/>
      <c r="E124" s="20"/>
      <c r="F124" s="20"/>
      <c r="G124" s="20"/>
      <c r="H124" s="21"/>
      <c r="I124" s="118"/>
      <c r="J124" s="137"/>
    </row>
    <row r="125" spans="1:10" ht="12.75">
      <c r="A125" s="20" t="s">
        <v>1474</v>
      </c>
      <c r="B125" s="20"/>
      <c r="C125" s="20"/>
      <c r="D125" s="289"/>
      <c r="E125" s="20"/>
      <c r="F125" s="20"/>
      <c r="G125" s="20"/>
      <c r="H125" s="21"/>
      <c r="I125" s="118"/>
      <c r="J125" s="137"/>
    </row>
    <row r="126" spans="1:10" ht="12.75">
      <c r="A126" s="20" t="s">
        <v>1474</v>
      </c>
      <c r="B126" s="20"/>
      <c r="C126" s="20"/>
      <c r="D126" s="289"/>
      <c r="E126" s="20"/>
      <c r="F126" s="20"/>
      <c r="G126" s="20"/>
      <c r="H126" s="21"/>
      <c r="I126" s="118"/>
      <c r="J126" s="137"/>
    </row>
    <row r="127" spans="1:10" ht="12.75">
      <c r="A127" s="20" t="s">
        <v>1474</v>
      </c>
      <c r="B127" s="20"/>
      <c r="C127" s="20"/>
      <c r="D127" s="289"/>
      <c r="E127" s="20"/>
      <c r="F127" s="20"/>
      <c r="G127" s="20"/>
      <c r="H127" s="21"/>
      <c r="I127" s="118"/>
      <c r="J127" s="137"/>
    </row>
    <row r="128" spans="1:10" ht="12.75">
      <c r="A128" s="20" t="s">
        <v>1474</v>
      </c>
      <c r="B128" s="20"/>
      <c r="C128" s="20"/>
      <c r="D128" s="290"/>
      <c r="E128" s="20"/>
      <c r="F128" s="20"/>
      <c r="G128" s="20"/>
      <c r="H128" s="21"/>
      <c r="I128" s="118"/>
      <c r="J128" s="137"/>
    </row>
    <row r="129" spans="1:10" ht="12.75">
      <c r="A129" s="20"/>
      <c r="B129" s="20"/>
      <c r="C129" s="20"/>
      <c r="D129" s="23"/>
      <c r="E129" s="20"/>
      <c r="F129" s="20"/>
      <c r="G129" s="20"/>
      <c r="H129" s="21"/>
      <c r="I129" s="118"/>
      <c r="J129" s="137"/>
    </row>
    <row r="130" spans="1:10" ht="12.75">
      <c r="A130" s="20"/>
      <c r="B130" s="20"/>
      <c r="C130" s="20"/>
      <c r="D130" s="23"/>
      <c r="E130" s="20"/>
      <c r="F130" s="20"/>
      <c r="G130" s="20"/>
      <c r="H130" s="21"/>
      <c r="I130" s="118"/>
      <c r="J130" s="137"/>
    </row>
    <row r="131" spans="1:10" ht="12.75">
      <c r="A131" s="20"/>
      <c r="B131" s="20"/>
      <c r="C131" s="20"/>
      <c r="D131" s="23"/>
      <c r="E131" s="20"/>
      <c r="F131" s="20"/>
      <c r="G131" s="20"/>
      <c r="H131" s="21"/>
      <c r="I131" s="118"/>
      <c r="J131" s="137"/>
    </row>
    <row r="132" spans="1:10" ht="12.75">
      <c r="A132" s="20"/>
      <c r="B132" s="20"/>
      <c r="C132" s="20"/>
      <c r="D132" s="23"/>
      <c r="E132" s="20"/>
      <c r="F132" s="20"/>
      <c r="G132" s="20"/>
      <c r="H132" s="21"/>
      <c r="I132" s="118"/>
      <c r="J132" s="137"/>
    </row>
    <row r="133" spans="1:10" ht="12.75">
      <c r="A133" s="20"/>
      <c r="B133" s="20"/>
      <c r="C133" s="20"/>
      <c r="D133" s="23"/>
      <c r="E133" s="20"/>
      <c r="F133" s="20"/>
      <c r="G133" s="20"/>
      <c r="H133" s="21"/>
      <c r="I133" s="118"/>
      <c r="J133" s="137"/>
    </row>
    <row r="134" spans="1:10" ht="12.75">
      <c r="A134" s="20"/>
      <c r="B134" s="20"/>
      <c r="C134" s="20"/>
      <c r="D134" s="23"/>
      <c r="E134" s="20"/>
      <c r="F134" s="20"/>
      <c r="G134" s="20"/>
      <c r="H134" s="21"/>
      <c r="I134" s="118"/>
      <c r="J134" s="137"/>
    </row>
    <row r="135" spans="1:10" ht="12.75">
      <c r="A135" s="20"/>
      <c r="B135" s="20"/>
      <c r="C135" s="20"/>
      <c r="D135" s="23"/>
      <c r="E135" s="20"/>
      <c r="F135" s="20"/>
      <c r="G135" s="20"/>
      <c r="H135" s="21"/>
      <c r="I135" s="118"/>
      <c r="J135" s="137"/>
    </row>
    <row r="136" spans="1:10" ht="12.75">
      <c r="A136" s="20"/>
      <c r="B136" s="20"/>
      <c r="C136" s="20"/>
      <c r="D136" s="23"/>
      <c r="E136" s="20"/>
      <c r="F136" s="20"/>
      <c r="G136" s="20"/>
      <c r="H136" s="21"/>
      <c r="I136" s="118"/>
      <c r="J136" s="137"/>
    </row>
    <row r="137" spans="1:10" ht="12.75">
      <c r="A137" s="20"/>
      <c r="B137" s="20"/>
      <c r="C137" s="20"/>
      <c r="D137" s="23"/>
      <c r="E137" s="20"/>
      <c r="F137" s="20"/>
      <c r="G137" s="20"/>
      <c r="H137" s="21"/>
      <c r="I137" s="118"/>
      <c r="J137" s="137"/>
    </row>
    <row r="138" spans="1:10" ht="12.75">
      <c r="A138" s="20"/>
      <c r="B138" s="20"/>
      <c r="C138" s="20"/>
      <c r="D138" s="23"/>
      <c r="E138" s="20"/>
      <c r="F138" s="20"/>
      <c r="G138" s="20"/>
      <c r="H138" s="21"/>
      <c r="I138" s="118"/>
      <c r="J138" s="137"/>
    </row>
    <row r="139" spans="1:10" ht="12.75">
      <c r="A139" s="20"/>
      <c r="B139" s="20"/>
      <c r="C139" s="20"/>
      <c r="D139" s="23"/>
      <c r="E139" s="20"/>
      <c r="F139" s="20"/>
      <c r="G139" s="20"/>
      <c r="H139" s="21"/>
      <c r="I139" s="118"/>
      <c r="J139" s="137"/>
    </row>
    <row r="140" spans="1:10" ht="12.75">
      <c r="A140" s="20"/>
      <c r="B140" s="20"/>
      <c r="C140" s="20"/>
      <c r="D140" s="23"/>
      <c r="E140" s="20"/>
      <c r="F140" s="20"/>
      <c r="G140" s="20"/>
      <c r="H140" s="21"/>
      <c r="I140" s="118"/>
      <c r="J140" s="137"/>
    </row>
    <row r="141" spans="1:10" ht="12.75">
      <c r="A141" s="20"/>
      <c r="B141" s="20"/>
      <c r="C141" s="20"/>
      <c r="D141" s="23"/>
      <c r="E141" s="20"/>
      <c r="F141" s="20"/>
      <c r="G141" s="20"/>
      <c r="H141" s="21"/>
      <c r="I141" s="118"/>
      <c r="J141" s="137"/>
    </row>
    <row r="142" spans="1:10" ht="12.75">
      <c r="A142" s="20"/>
      <c r="B142" s="20"/>
      <c r="C142" s="20"/>
      <c r="D142" s="23"/>
      <c r="E142" s="20"/>
      <c r="F142" s="20"/>
      <c r="G142" s="20"/>
      <c r="H142" s="21"/>
      <c r="I142" s="118"/>
      <c r="J142" s="137"/>
    </row>
    <row r="143" spans="1:10" ht="12.75">
      <c r="A143" s="20"/>
      <c r="B143" s="20"/>
      <c r="C143" s="20"/>
      <c r="D143" s="23"/>
      <c r="E143" s="20"/>
      <c r="F143" s="20"/>
      <c r="G143" s="20"/>
      <c r="H143" s="21"/>
      <c r="I143" s="118"/>
      <c r="J143" s="137"/>
    </row>
    <row r="144" spans="1:10" ht="12.75">
      <c r="A144" s="20"/>
      <c r="B144" s="20"/>
      <c r="C144" s="20"/>
      <c r="D144" s="23"/>
      <c r="E144" s="20"/>
      <c r="F144" s="20"/>
      <c r="G144" s="20"/>
      <c r="H144" s="21"/>
      <c r="I144" s="118"/>
      <c r="J144" s="137"/>
    </row>
    <row r="145" spans="1:10" ht="12.75">
      <c r="A145" s="20"/>
      <c r="B145" s="20"/>
      <c r="C145" s="20"/>
      <c r="D145" s="23"/>
      <c r="E145" s="20"/>
      <c r="F145" s="20"/>
      <c r="G145" s="20"/>
      <c r="H145" s="21"/>
      <c r="I145" s="118"/>
      <c r="J145" s="137"/>
    </row>
    <row r="146" spans="1:10" ht="12.75">
      <c r="A146" s="20"/>
      <c r="B146" s="20"/>
      <c r="C146" s="20"/>
      <c r="D146" s="23"/>
      <c r="E146" s="20"/>
      <c r="F146" s="20"/>
      <c r="G146" s="20"/>
      <c r="H146" s="21"/>
      <c r="I146" s="118"/>
      <c r="J146" s="137"/>
    </row>
    <row r="147" spans="1:10" ht="12.75">
      <c r="A147" s="20"/>
      <c r="B147" s="20"/>
      <c r="C147" s="20"/>
      <c r="D147" s="23"/>
      <c r="E147" s="20"/>
      <c r="F147" s="20"/>
      <c r="G147" s="20"/>
      <c r="H147" s="21"/>
      <c r="I147" s="118"/>
      <c r="J147" s="137"/>
    </row>
    <row r="148" spans="1:10" ht="12.75">
      <c r="A148" s="20"/>
      <c r="B148" s="20"/>
      <c r="C148" s="20"/>
      <c r="D148" s="23"/>
      <c r="E148" s="20"/>
      <c r="F148" s="20"/>
      <c r="G148" s="20"/>
      <c r="H148" s="21"/>
      <c r="I148" s="118"/>
      <c r="J148" s="137"/>
    </row>
    <row r="149" spans="1:10" ht="12.75">
      <c r="A149" s="20"/>
      <c r="B149" s="20"/>
      <c r="C149" s="20"/>
      <c r="D149" s="23"/>
      <c r="E149" s="20"/>
      <c r="F149" s="20"/>
      <c r="G149" s="20"/>
      <c r="H149" s="21"/>
      <c r="I149" s="118"/>
      <c r="J149" s="137"/>
    </row>
    <row r="150" spans="1:10" ht="12.75">
      <c r="A150" s="20"/>
      <c r="B150" s="20"/>
      <c r="C150" s="20"/>
      <c r="D150" s="23"/>
      <c r="E150" s="20"/>
      <c r="F150" s="20"/>
      <c r="G150" s="20"/>
      <c r="H150" s="21"/>
      <c r="I150" s="118"/>
      <c r="J150" s="137"/>
    </row>
    <row r="151" spans="1:10" ht="12.75">
      <c r="A151" s="20"/>
      <c r="B151" s="20"/>
      <c r="C151" s="20"/>
      <c r="D151" s="23"/>
      <c r="E151" s="20"/>
      <c r="F151" s="20"/>
      <c r="G151" s="20"/>
      <c r="H151" s="21"/>
      <c r="I151" s="118"/>
      <c r="J151" s="137"/>
    </row>
    <row r="152" spans="1:10" ht="12.75">
      <c r="A152" s="20"/>
      <c r="B152" s="20"/>
      <c r="C152" s="20"/>
      <c r="D152" s="23"/>
      <c r="E152" s="20"/>
      <c r="F152" s="20"/>
      <c r="G152" s="20"/>
      <c r="H152" s="21"/>
      <c r="I152" s="118"/>
      <c r="J152" s="137"/>
    </row>
    <row r="153" spans="1:10" ht="12.75">
      <c r="A153" s="20"/>
      <c r="B153" s="20"/>
      <c r="C153" s="20"/>
      <c r="D153" s="23"/>
      <c r="E153" s="20"/>
      <c r="F153" s="20"/>
      <c r="G153" s="20"/>
      <c r="H153" s="21"/>
      <c r="I153" s="118"/>
      <c r="J153" s="137"/>
    </row>
    <row r="154" spans="1:10" ht="12.75">
      <c r="A154" s="20"/>
      <c r="B154" s="20"/>
      <c r="C154" s="20"/>
      <c r="D154" s="23"/>
      <c r="E154" s="20"/>
      <c r="F154" s="20"/>
      <c r="G154" s="20"/>
      <c r="H154" s="21"/>
      <c r="I154" s="118"/>
      <c r="J154" s="137"/>
    </row>
    <row r="155" spans="1:10" ht="12.75">
      <c r="A155" s="20"/>
      <c r="B155" s="20"/>
      <c r="C155" s="20"/>
      <c r="D155" s="23"/>
      <c r="E155" s="20"/>
      <c r="F155" s="20"/>
      <c r="G155" s="20"/>
      <c r="H155" s="21"/>
      <c r="I155" s="118"/>
      <c r="J155" s="137"/>
    </row>
    <row r="156" spans="1:10" ht="12.75">
      <c r="A156" s="20"/>
      <c r="B156" s="20"/>
      <c r="C156" s="20"/>
      <c r="D156" s="23"/>
      <c r="E156" s="20"/>
      <c r="F156" s="20"/>
      <c r="G156" s="20"/>
      <c r="H156" s="21"/>
      <c r="I156" s="118"/>
      <c r="J156" s="137"/>
    </row>
    <row r="157" spans="1:10" ht="12.75">
      <c r="A157" s="20"/>
      <c r="B157" s="20"/>
      <c r="C157" s="20"/>
      <c r="D157" s="23"/>
      <c r="E157" s="20"/>
      <c r="F157" s="20"/>
      <c r="G157" s="20"/>
      <c r="H157" s="21"/>
      <c r="I157" s="118"/>
      <c r="J157" s="137"/>
    </row>
    <row r="158" spans="1:10" ht="12.75">
      <c r="A158" s="20"/>
      <c r="B158" s="20"/>
      <c r="C158" s="20"/>
      <c r="D158" s="23"/>
      <c r="E158" s="20"/>
      <c r="F158" s="20"/>
      <c r="G158" s="20"/>
      <c r="H158" s="21"/>
      <c r="I158" s="118"/>
      <c r="J158" s="137"/>
    </row>
    <row r="159" spans="1:10" ht="12.75">
      <c r="A159" s="20"/>
      <c r="B159" s="20"/>
      <c r="C159" s="20"/>
      <c r="D159" s="23"/>
      <c r="E159" s="20"/>
      <c r="F159" s="20"/>
      <c r="G159" s="20"/>
      <c r="H159" s="21"/>
      <c r="I159" s="118"/>
      <c r="J159" s="137"/>
    </row>
    <row r="160" spans="1:10" ht="12.75">
      <c r="A160" s="20"/>
      <c r="B160" s="20"/>
      <c r="C160" s="20"/>
      <c r="D160" s="23"/>
      <c r="E160" s="20"/>
      <c r="F160" s="20"/>
      <c r="G160" s="20"/>
      <c r="H160" s="21"/>
      <c r="I160" s="118"/>
      <c r="J160" s="137"/>
    </row>
    <row r="161" spans="1:10" ht="12.75">
      <c r="A161" s="20"/>
      <c r="B161" s="20"/>
      <c r="C161" s="20"/>
      <c r="D161" s="23"/>
      <c r="E161" s="20"/>
      <c r="F161" s="20"/>
      <c r="G161" s="20"/>
      <c r="H161" s="21"/>
      <c r="I161" s="118"/>
      <c r="J161" s="137"/>
    </row>
    <row r="162" spans="1:10" ht="12.75">
      <c r="A162" s="20"/>
      <c r="B162" s="20"/>
      <c r="C162" s="20"/>
      <c r="D162" s="23"/>
      <c r="E162" s="20"/>
      <c r="F162" s="20"/>
      <c r="G162" s="20"/>
      <c r="H162" s="21"/>
      <c r="I162" s="118"/>
      <c r="J162" s="137"/>
    </row>
    <row r="163" spans="1:10" ht="12.75">
      <c r="A163" s="20"/>
      <c r="B163" s="20"/>
      <c r="C163" s="20"/>
      <c r="D163" s="23"/>
      <c r="E163" s="20"/>
      <c r="F163" s="20"/>
      <c r="G163" s="20"/>
      <c r="H163" s="21"/>
      <c r="I163" s="118"/>
      <c r="J163" s="137"/>
    </row>
    <row r="164" spans="1:10" ht="12.75">
      <c r="A164" s="20"/>
      <c r="B164" s="20"/>
      <c r="C164" s="20"/>
      <c r="D164" s="23"/>
      <c r="E164" s="20"/>
      <c r="F164" s="20"/>
      <c r="G164" s="20"/>
      <c r="H164" s="21"/>
      <c r="I164" s="118"/>
      <c r="J164" s="137"/>
    </row>
    <row r="165" spans="1:10" ht="12.75">
      <c r="A165" s="20"/>
      <c r="B165" s="20"/>
      <c r="C165" s="20"/>
      <c r="D165" s="23"/>
      <c r="E165" s="20"/>
      <c r="F165" s="20"/>
      <c r="G165" s="20"/>
      <c r="H165" s="21"/>
      <c r="I165" s="118"/>
      <c r="J165" s="137"/>
    </row>
    <row r="166" spans="1:10" ht="12.75">
      <c r="A166" s="20"/>
      <c r="B166" s="20"/>
      <c r="C166" s="20"/>
      <c r="D166" s="23"/>
      <c r="E166" s="20"/>
      <c r="F166" s="20"/>
      <c r="G166" s="20"/>
      <c r="H166" s="21"/>
      <c r="I166" s="118"/>
      <c r="J166" s="137"/>
    </row>
    <row r="167" spans="1:10" ht="12.75">
      <c r="A167" s="20"/>
      <c r="B167" s="20"/>
      <c r="C167" s="20"/>
      <c r="D167" s="23"/>
      <c r="E167" s="20"/>
      <c r="F167" s="20"/>
      <c r="G167" s="20"/>
      <c r="H167" s="21"/>
      <c r="I167" s="118"/>
      <c r="J167" s="137"/>
    </row>
    <row r="168" spans="1:10" ht="12.75">
      <c r="A168" s="20"/>
      <c r="B168" s="20"/>
      <c r="C168" s="20"/>
      <c r="D168" s="23"/>
      <c r="E168" s="20"/>
      <c r="F168" s="20"/>
      <c r="G168" s="20"/>
      <c r="H168" s="21"/>
      <c r="I168" s="118"/>
      <c r="J168" s="137"/>
    </row>
    <row r="169" spans="1:10" ht="12.75">
      <c r="A169" s="20"/>
      <c r="B169" s="20"/>
      <c r="C169" s="20"/>
      <c r="D169" s="23"/>
      <c r="E169" s="20"/>
      <c r="F169" s="20"/>
      <c r="G169" s="20"/>
      <c r="H169" s="21"/>
      <c r="I169" s="118"/>
      <c r="J169" s="137"/>
    </row>
    <row r="170" spans="1:10" ht="12.75">
      <c r="A170" s="20"/>
      <c r="B170" s="20"/>
      <c r="C170" s="20"/>
      <c r="D170" s="23"/>
      <c r="E170" s="20"/>
      <c r="F170" s="20"/>
      <c r="G170" s="20"/>
      <c r="H170" s="21"/>
      <c r="I170" s="118"/>
      <c r="J170" s="137"/>
    </row>
    <row r="171" spans="1:10" ht="12.75">
      <c r="A171" s="20"/>
      <c r="B171" s="20"/>
      <c r="C171" s="20"/>
      <c r="D171" s="23"/>
      <c r="E171" s="20"/>
      <c r="F171" s="20"/>
      <c r="G171" s="20"/>
      <c r="H171" s="21"/>
      <c r="I171" s="118"/>
      <c r="J171" s="137"/>
    </row>
    <row r="172" spans="1:10" ht="12.75">
      <c r="A172" s="20"/>
      <c r="B172" s="20"/>
      <c r="C172" s="20"/>
      <c r="D172" s="23"/>
      <c r="E172" s="20"/>
      <c r="F172" s="20"/>
      <c r="G172" s="20"/>
      <c r="H172" s="21"/>
      <c r="I172" s="118"/>
      <c r="J172" s="137"/>
    </row>
    <row r="173" spans="1:10" ht="12.75">
      <c r="A173" s="20"/>
      <c r="B173" s="20"/>
      <c r="C173" s="20"/>
      <c r="D173" s="23"/>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01" priority="295" stopIfTrue="1">
      <formula>$A107&lt;&gt;""</formula>
    </cfRule>
  </conditionalFormatting>
  <conditionalFormatting sqref="E1364:G1364 E1254:F1254 E1256:G1260">
    <cfRule type="expression" dxfId="300" priority="294" stopIfTrue="1">
      <formula>$A1254&lt;&gt;""</formula>
    </cfRule>
  </conditionalFormatting>
  <conditionalFormatting sqref="B4347:C4349">
    <cfRule type="expression" dxfId="299" priority="293" stopIfTrue="1">
      <formula>$A4347&lt;&gt;""</formula>
    </cfRule>
  </conditionalFormatting>
  <conditionalFormatting sqref="E4347:G4349 I4347:I4349">
    <cfRule type="expression" dxfId="298" priority="292" stopIfTrue="1">
      <formula>$A4347&lt;&gt;""</formula>
    </cfRule>
  </conditionalFormatting>
  <conditionalFormatting sqref="A4347:A4349">
    <cfRule type="expression" dxfId="297" priority="291" stopIfTrue="1">
      <formula>$A4347&lt;&gt;""</formula>
    </cfRule>
  </conditionalFormatting>
  <conditionalFormatting sqref="D1656:D4374">
    <cfRule type="expression" dxfId="296" priority="290" stopIfTrue="1">
      <formula>$A1656&lt;&gt;""</formula>
    </cfRule>
  </conditionalFormatting>
  <conditionalFormatting sqref="D4347:D4349">
    <cfRule type="expression" dxfId="295" priority="289" stopIfTrue="1">
      <formula>$A4347&lt;&gt;""</formula>
    </cfRule>
  </conditionalFormatting>
  <conditionalFormatting sqref="H4347:H4349">
    <cfRule type="expression" dxfId="294" priority="288" stopIfTrue="1">
      <formula>$A4347&lt;&gt;""</formula>
    </cfRule>
  </conditionalFormatting>
  <conditionalFormatting sqref="E1050:G1052 B1158:C1160 E1158:I1160 I1137:I1157 A1050:C1052 A1055:C1056 E1055:G1056">
    <cfRule type="expression" dxfId="293" priority="287" stopIfTrue="1">
      <formula>$A1050&lt;&gt;""</formula>
    </cfRule>
  </conditionalFormatting>
  <conditionalFormatting sqref="B1131:C1131">
    <cfRule type="expression" dxfId="292" priority="286" stopIfTrue="1">
      <formula>$A1131&lt;&gt;""</formula>
    </cfRule>
  </conditionalFormatting>
  <conditionalFormatting sqref="E1131:G1131">
    <cfRule type="expression" dxfId="291" priority="285" stopIfTrue="1">
      <formula>$A1131&lt;&gt;""</formula>
    </cfRule>
  </conditionalFormatting>
  <conditionalFormatting sqref="B107:I5000">
    <cfRule type="expression" dxfId="290" priority="284" stopIfTrue="1">
      <formula>$A107&lt;&gt;""</formula>
    </cfRule>
  </conditionalFormatting>
  <conditionalFormatting sqref="B150:C158 E150:I158">
    <cfRule type="expression" dxfId="289" priority="283" stopIfTrue="1">
      <formula>$A150&lt;&gt;""</formula>
    </cfRule>
  </conditionalFormatting>
  <conditionalFormatting sqref="H1162:I1162">
    <cfRule type="expression" dxfId="288" priority="282" stopIfTrue="1">
      <formula>$A1162&lt;&gt;""</formula>
    </cfRule>
  </conditionalFormatting>
  <conditionalFormatting sqref="E107:F5000">
    <cfRule type="expression" dxfId="287" priority="280" stopIfTrue="1">
      <formula>$A107&lt;&gt;""</formula>
    </cfRule>
  </conditionalFormatting>
  <conditionalFormatting sqref="A107:A5000">
    <cfRule type="expression" dxfId="286" priority="281" stopIfTrue="1">
      <formula>$A107&lt;&gt;""</formula>
    </cfRule>
  </conditionalFormatting>
  <conditionalFormatting sqref="G228">
    <cfRule type="expression" dxfId="285" priority="279" stopIfTrue="1">
      <formula>$A228&lt;&gt;""</formula>
    </cfRule>
  </conditionalFormatting>
  <conditionalFormatting sqref="E1162:G1162">
    <cfRule type="expression" dxfId="284" priority="278" stopIfTrue="1">
      <formula>$A1162&lt;&gt;""</formula>
    </cfRule>
  </conditionalFormatting>
  <conditionalFormatting sqref="D1133:D1136">
    <cfRule type="expression" dxfId="283" priority="277" stopIfTrue="1">
      <formula>$A1133&lt;&gt;""</formula>
    </cfRule>
  </conditionalFormatting>
  <conditionalFormatting sqref="G1133:G1136">
    <cfRule type="expression" dxfId="282" priority="276" stopIfTrue="1">
      <formula>$A1133&lt;&gt;""</formula>
    </cfRule>
  </conditionalFormatting>
  <conditionalFormatting sqref="E1133:F1136">
    <cfRule type="expression" dxfId="281" priority="275" stopIfTrue="1">
      <formula>$A1133&lt;&gt;""</formula>
    </cfRule>
  </conditionalFormatting>
  <conditionalFormatting sqref="B1133:C1136">
    <cfRule type="expression" dxfId="280" priority="274" stopIfTrue="1">
      <formula>$A1133&lt;&gt;""</formula>
    </cfRule>
  </conditionalFormatting>
  <conditionalFormatting sqref="D1303:D1306 D1316:D1326 D1309:D1314">
    <cfRule type="expression" dxfId="279" priority="273" stopIfTrue="1">
      <formula>$A1303&lt;&gt;""</formula>
    </cfRule>
  </conditionalFormatting>
  <conditionalFormatting sqref="G1303:G1306 G1316:G1326 G1309:G1314">
    <cfRule type="expression" dxfId="278" priority="272" stopIfTrue="1">
      <formula>$A1303&lt;&gt;""</formula>
    </cfRule>
  </conditionalFormatting>
  <conditionalFormatting sqref="E1303:F1306 E1316:F1326 E1309:F1314">
    <cfRule type="expression" dxfId="277" priority="271" stopIfTrue="1">
      <formula>$A1303&lt;&gt;""</formula>
    </cfRule>
  </conditionalFormatting>
  <conditionalFormatting sqref="B1303:C1306 B1316:C1326 B1309:C1314">
    <cfRule type="expression" dxfId="276" priority="270" stopIfTrue="1">
      <formula>$A1303&lt;&gt;""</formula>
    </cfRule>
  </conditionalFormatting>
  <conditionalFormatting sqref="D1163">
    <cfRule type="expression" dxfId="275" priority="269" stopIfTrue="1">
      <formula>$A1163&lt;&gt;""</formula>
    </cfRule>
  </conditionalFormatting>
  <conditionalFormatting sqref="E1163:G1163">
    <cfRule type="expression" dxfId="274" priority="268" stopIfTrue="1">
      <formula>$A1163&lt;&gt;""</formula>
    </cfRule>
  </conditionalFormatting>
  <conditionalFormatting sqref="B1163:C1163">
    <cfRule type="expression" dxfId="273" priority="267" stopIfTrue="1">
      <formula>$A1163&lt;&gt;""</formula>
    </cfRule>
  </conditionalFormatting>
  <conditionalFormatting sqref="B411:H420">
    <cfRule type="expression" dxfId="272" priority="266" stopIfTrue="1">
      <formula>$A411&lt;&gt;""</formula>
    </cfRule>
  </conditionalFormatting>
  <conditionalFormatting sqref="B242:H242 B243:D247">
    <cfRule type="expression" dxfId="271" priority="265" stopIfTrue="1">
      <formula>$A242&lt;&gt;""</formula>
    </cfRule>
  </conditionalFormatting>
  <conditionalFormatting sqref="E1365:F1367">
    <cfRule type="expression" dxfId="270" priority="262" stopIfTrue="1">
      <formula>$A1365&lt;&gt;""</formula>
    </cfRule>
  </conditionalFormatting>
  <conditionalFormatting sqref="D1365:D1367">
    <cfRule type="expression" dxfId="269" priority="264" stopIfTrue="1">
      <formula>$A1365&lt;&gt;""</formula>
    </cfRule>
  </conditionalFormatting>
  <conditionalFormatting sqref="G1365:G1367">
    <cfRule type="expression" dxfId="268" priority="263" stopIfTrue="1">
      <formula>$A1365&lt;&gt;""</formula>
    </cfRule>
  </conditionalFormatting>
  <conditionalFormatting sqref="B645:H645">
    <cfRule type="expression" dxfId="267" priority="261" stopIfTrue="1">
      <formula>$A645&lt;&gt;""</formula>
    </cfRule>
  </conditionalFormatting>
  <conditionalFormatting sqref="H1454:H1458">
    <cfRule type="expression" dxfId="266" priority="260" stopIfTrue="1">
      <formula>$A1454&lt;&gt;""</formula>
    </cfRule>
  </conditionalFormatting>
  <conditionalFormatting sqref="D1454:D1458">
    <cfRule type="expression" dxfId="265" priority="259" stopIfTrue="1">
      <formula>$A1454&lt;&gt;""</formula>
    </cfRule>
  </conditionalFormatting>
  <conditionalFormatting sqref="G1454:G1458">
    <cfRule type="expression" dxfId="264" priority="258" stopIfTrue="1">
      <formula>$A1454&lt;&gt;""</formula>
    </cfRule>
  </conditionalFormatting>
  <conditionalFormatting sqref="E1454:F1458">
    <cfRule type="expression" dxfId="263" priority="257" stopIfTrue="1">
      <formula>$A1454&lt;&gt;""</formula>
    </cfRule>
  </conditionalFormatting>
  <conditionalFormatting sqref="B1454:C1458">
    <cfRule type="expression" dxfId="262" priority="256" stopIfTrue="1">
      <formula>$A1454&lt;&gt;""</formula>
    </cfRule>
  </conditionalFormatting>
  <conditionalFormatting sqref="E170:H172 E173:F174 H173:H174">
    <cfRule type="expression" dxfId="261" priority="255" stopIfTrue="1">
      <formula>$A170&lt;&gt;""</formula>
    </cfRule>
  </conditionalFormatting>
  <conditionalFormatting sqref="G243:H246">
    <cfRule type="expression" dxfId="260" priority="254" stopIfTrue="1">
      <formula>$A243&lt;&gt;""</formula>
    </cfRule>
  </conditionalFormatting>
  <conditionalFormatting sqref="E243:F246">
    <cfRule type="expression" dxfId="259" priority="253" stopIfTrue="1">
      <formula>$A243&lt;&gt;""</formula>
    </cfRule>
  </conditionalFormatting>
  <conditionalFormatting sqref="G173:G174">
    <cfRule type="expression" dxfId="258" priority="252" stopIfTrue="1">
      <formula>$A173&lt;&gt;""</formula>
    </cfRule>
  </conditionalFormatting>
  <conditionalFormatting sqref="B175:H189 H190:H227 B190:D227">
    <cfRule type="expression" dxfId="257" priority="251" stopIfTrue="1">
      <formula>$A175&lt;&gt;""</formula>
    </cfRule>
  </conditionalFormatting>
  <conditionalFormatting sqref="H1139:H1140">
    <cfRule type="expression" dxfId="256" priority="250" stopIfTrue="1">
      <formula>$A1139&lt;&gt;""</formula>
    </cfRule>
  </conditionalFormatting>
  <conditionalFormatting sqref="B1168:G1168">
    <cfRule type="expression" dxfId="255" priority="249" stopIfTrue="1">
      <formula>$A1168&lt;&gt;""</formula>
    </cfRule>
  </conditionalFormatting>
  <conditionalFormatting sqref="D1139:D1140">
    <cfRule type="expression" dxfId="254" priority="248" stopIfTrue="1">
      <formula>$A1139&lt;&gt;""</formula>
    </cfRule>
  </conditionalFormatting>
  <conditionalFormatting sqref="B1139:C1140">
    <cfRule type="expression" dxfId="253" priority="247" stopIfTrue="1">
      <formula>$A1139&lt;&gt;""</formula>
    </cfRule>
  </conditionalFormatting>
  <conditionalFormatting sqref="G1139:G1140">
    <cfRule type="expression" dxfId="252" priority="246" stopIfTrue="1">
      <formula>$A1139&lt;&gt;""</formula>
    </cfRule>
  </conditionalFormatting>
  <conditionalFormatting sqref="E1139:F1140">
    <cfRule type="expression" dxfId="251" priority="245" stopIfTrue="1">
      <formula>$A1139&lt;&gt;""</formula>
    </cfRule>
  </conditionalFormatting>
  <conditionalFormatting sqref="D1370:D1371 H1370:H1376">
    <cfRule type="expression" dxfId="250" priority="240" stopIfTrue="1">
      <formula>$A1370&lt;&gt;""</formula>
    </cfRule>
  </conditionalFormatting>
  <conditionalFormatting sqref="D1141 H1141:H1148 D1144">
    <cfRule type="expression" dxfId="249" priority="244" stopIfTrue="1">
      <formula>$A1141&lt;&gt;""</formula>
    </cfRule>
  </conditionalFormatting>
  <conditionalFormatting sqref="G1370:G1376">
    <cfRule type="expression" dxfId="248" priority="239" stopIfTrue="1">
      <formula>$A1370&lt;&gt;""</formula>
    </cfRule>
  </conditionalFormatting>
  <conditionalFormatting sqref="G1141 G1144">
    <cfRule type="expression" dxfId="247" priority="243" stopIfTrue="1">
      <formula>$A1141&lt;&gt;""</formula>
    </cfRule>
  </conditionalFormatting>
  <conditionalFormatting sqref="E1141:F1141 E1144:F1144">
    <cfRule type="expression" dxfId="246" priority="242" stopIfTrue="1">
      <formula>$A1141&lt;&gt;""</formula>
    </cfRule>
  </conditionalFormatting>
  <conditionalFormatting sqref="B1141:C1141 B1144:C1144">
    <cfRule type="expression" dxfId="245" priority="241" stopIfTrue="1">
      <formula>$A1141&lt;&gt;""</formula>
    </cfRule>
  </conditionalFormatting>
  <conditionalFormatting sqref="B1370:C1371">
    <cfRule type="expression" dxfId="244" priority="238" stopIfTrue="1">
      <formula>$A1370&lt;&gt;""</formula>
    </cfRule>
  </conditionalFormatting>
  <conditionalFormatting sqref="E1370:F1376">
    <cfRule type="expression" dxfId="243" priority="237" stopIfTrue="1">
      <formula>$A1370&lt;&gt;""</formula>
    </cfRule>
  </conditionalFormatting>
  <conditionalFormatting sqref="B1053:G1053">
    <cfRule type="expression" dxfId="242" priority="236" stopIfTrue="1">
      <formula>$A1053&lt;&gt;""</formula>
    </cfRule>
  </conditionalFormatting>
  <conditionalFormatting sqref="B1169:G1169 B1172:G1176">
    <cfRule type="expression" dxfId="241" priority="235" stopIfTrue="1">
      <formula>$A1169&lt;&gt;""</formula>
    </cfRule>
  </conditionalFormatting>
  <conditionalFormatting sqref="E476:G477 G475">
    <cfRule type="expression" dxfId="240" priority="234" stopIfTrue="1">
      <formula>$A475&lt;&gt;""</formula>
    </cfRule>
  </conditionalFormatting>
  <conditionalFormatting sqref="D475:D477">
    <cfRule type="expression" dxfId="239" priority="233" stopIfTrue="1">
      <formula>$A475&lt;&gt;""</formula>
    </cfRule>
  </conditionalFormatting>
  <conditionalFormatting sqref="B475:C477">
    <cfRule type="expression" dxfId="238" priority="232" stopIfTrue="1">
      <formula>$A475&lt;&gt;""</formula>
    </cfRule>
  </conditionalFormatting>
  <conditionalFormatting sqref="D1453">
    <cfRule type="expression" dxfId="237" priority="231" stopIfTrue="1">
      <formula>$A1453&lt;&gt;""</formula>
    </cfRule>
  </conditionalFormatting>
  <conditionalFormatting sqref="G1453">
    <cfRule type="expression" dxfId="236" priority="230" stopIfTrue="1">
      <formula>$A1453&lt;&gt;""</formula>
    </cfRule>
  </conditionalFormatting>
  <conditionalFormatting sqref="E1453:F1453">
    <cfRule type="expression" dxfId="235" priority="229" stopIfTrue="1">
      <formula>$A1453&lt;&gt;""</formula>
    </cfRule>
  </conditionalFormatting>
  <conditionalFormatting sqref="B1453:C1453">
    <cfRule type="expression" dxfId="234" priority="228" stopIfTrue="1">
      <formula>$A1453&lt;&gt;""</formula>
    </cfRule>
  </conditionalFormatting>
  <conditionalFormatting sqref="B457:G458">
    <cfRule type="expression" dxfId="233" priority="227" stopIfTrue="1">
      <formula>$A457&lt;&gt;""</formula>
    </cfRule>
  </conditionalFormatting>
  <conditionalFormatting sqref="D1165 D1167">
    <cfRule type="expression" dxfId="232" priority="226" stopIfTrue="1">
      <formula>$A1165&lt;&gt;""</formula>
    </cfRule>
  </conditionalFormatting>
  <conditionalFormatting sqref="B1165:C1165 E1165:H1165 E1167:H1167 B1167:C1167">
    <cfRule type="expression" dxfId="231" priority="225" stopIfTrue="1">
      <formula>$A1165&lt;&gt;""</formula>
    </cfRule>
  </conditionalFormatting>
  <conditionalFormatting sqref="B1082:G1082">
    <cfRule type="expression" dxfId="230" priority="224" stopIfTrue="1">
      <formula>$A1082&lt;&gt;""</formula>
    </cfRule>
  </conditionalFormatting>
  <conditionalFormatting sqref="H1054">
    <cfRule type="expression" dxfId="229" priority="223" stopIfTrue="1">
      <formula>$A1054&lt;&gt;""</formula>
    </cfRule>
  </conditionalFormatting>
  <conditionalFormatting sqref="B1054:G1054">
    <cfRule type="expression" dxfId="228" priority="222" stopIfTrue="1">
      <formula>$A1054&lt;&gt;""</formula>
    </cfRule>
  </conditionalFormatting>
  <conditionalFormatting sqref="H1290:H1297 H1300:H1301">
    <cfRule type="expression" dxfId="227" priority="221" stopIfTrue="1">
      <formula>$A1290&lt;&gt;""</formula>
    </cfRule>
  </conditionalFormatting>
  <conditionalFormatting sqref="E1300:F1301 E1293:F1297">
    <cfRule type="expression" dxfId="226" priority="220" stopIfTrue="1">
      <formula>$A1293&lt;&gt;""</formula>
    </cfRule>
  </conditionalFormatting>
  <conditionalFormatting sqref="B1290:D1290">
    <cfRule type="expression" dxfId="225" priority="219" stopIfTrue="1">
      <formula>$A1290&lt;&gt;""</formula>
    </cfRule>
  </conditionalFormatting>
  <conditionalFormatting sqref="E1290:G1290 G1300:G1301 G1293:G1297">
    <cfRule type="expression" dxfId="224" priority="218" stopIfTrue="1">
      <formula>$A1290&lt;&gt;""</formula>
    </cfRule>
  </conditionalFormatting>
  <conditionalFormatting sqref="D1293:D1297 D1300:D1301">
    <cfRule type="expression" dxfId="223" priority="217" stopIfTrue="1">
      <formula>$A1293&lt;&gt;""</formula>
    </cfRule>
  </conditionalFormatting>
  <conditionalFormatting sqref="B1293:C1297 B1300:C1301">
    <cfRule type="expression" dxfId="222" priority="216" stopIfTrue="1">
      <formula>$A1293&lt;&gt;""</formula>
    </cfRule>
  </conditionalFormatting>
  <conditionalFormatting sqref="D1361 H1361:H1363">
    <cfRule type="expression" dxfId="221" priority="215" stopIfTrue="1">
      <formula>$A1361&lt;&gt;""</formula>
    </cfRule>
  </conditionalFormatting>
  <conditionalFormatting sqref="G1361">
    <cfRule type="expression" dxfId="220" priority="214" stopIfTrue="1">
      <formula>$A1361&lt;&gt;""</formula>
    </cfRule>
  </conditionalFormatting>
  <conditionalFormatting sqref="B1361:C1361">
    <cfRule type="expression" dxfId="219" priority="213" stopIfTrue="1">
      <formula>$A1361&lt;&gt;""</formula>
    </cfRule>
  </conditionalFormatting>
  <conditionalFormatting sqref="E1361:F1361">
    <cfRule type="expression" dxfId="218" priority="212" stopIfTrue="1">
      <formula>$A1361&lt;&gt;""</formula>
    </cfRule>
  </conditionalFormatting>
  <conditionalFormatting sqref="B1166:H1166">
    <cfRule type="expression" dxfId="217" priority="211" stopIfTrue="1">
      <formula>$A1166&lt;&gt;""</formula>
    </cfRule>
  </conditionalFormatting>
  <conditionalFormatting sqref="H1161">
    <cfRule type="expression" dxfId="216" priority="210" stopIfTrue="1">
      <formula>$A1161&lt;&gt;""</formula>
    </cfRule>
  </conditionalFormatting>
  <conditionalFormatting sqref="D1161">
    <cfRule type="expression" dxfId="215" priority="209" stopIfTrue="1">
      <formula>$A1161&lt;&gt;""</formula>
    </cfRule>
  </conditionalFormatting>
  <conditionalFormatting sqref="E1161:G1161">
    <cfRule type="expression" dxfId="214" priority="208" stopIfTrue="1">
      <formula>$A1161&lt;&gt;""</formula>
    </cfRule>
  </conditionalFormatting>
  <conditionalFormatting sqref="B1161:C1161">
    <cfRule type="expression" dxfId="213" priority="207" stopIfTrue="1">
      <formula>$A1161&lt;&gt;""</formula>
    </cfRule>
  </conditionalFormatting>
  <conditionalFormatting sqref="H1406">
    <cfRule type="expression" dxfId="212" priority="206" stopIfTrue="1">
      <formula>$A1406&lt;&gt;""</formula>
    </cfRule>
  </conditionalFormatting>
  <conditionalFormatting sqref="E1406:G1406">
    <cfRule type="expression" dxfId="211" priority="205" stopIfTrue="1">
      <formula>$A1406&lt;&gt;""</formula>
    </cfRule>
  </conditionalFormatting>
  <conditionalFormatting sqref="D1406">
    <cfRule type="expression" dxfId="210" priority="204" stopIfTrue="1">
      <formula>$A1406&lt;&gt;""</formula>
    </cfRule>
  </conditionalFormatting>
  <conditionalFormatting sqref="B1406:C1406">
    <cfRule type="expression" dxfId="209" priority="203" stopIfTrue="1">
      <formula>$A1406&lt;&gt;""</formula>
    </cfRule>
  </conditionalFormatting>
  <conditionalFormatting sqref="H1410:H1411 B1410:D1411">
    <cfRule type="expression" dxfId="208" priority="202" stopIfTrue="1">
      <formula>$A1410&lt;&gt;""</formula>
    </cfRule>
  </conditionalFormatting>
  <conditionalFormatting sqref="E1410:G1411">
    <cfRule type="expression" dxfId="207" priority="201" stopIfTrue="1">
      <formula>$A1410&lt;&gt;""</formula>
    </cfRule>
  </conditionalFormatting>
  <conditionalFormatting sqref="H1164">
    <cfRule type="expression" dxfId="206" priority="200" stopIfTrue="1">
      <formula>$A1164&lt;&gt;""</formula>
    </cfRule>
  </conditionalFormatting>
  <conditionalFormatting sqref="B1164:G1164">
    <cfRule type="expression" dxfId="205" priority="199" stopIfTrue="1">
      <formula>$A1164&lt;&gt;""</formula>
    </cfRule>
  </conditionalFormatting>
  <conditionalFormatting sqref="G489 B478:G483">
    <cfRule type="expression" dxfId="204" priority="198" stopIfTrue="1">
      <formula>$A478&lt;&gt;""</formula>
    </cfRule>
  </conditionalFormatting>
  <conditionalFormatting sqref="G1254">
    <cfRule type="expression" dxfId="203" priority="197" stopIfTrue="1">
      <formula>$A1254&lt;&gt;""</formula>
    </cfRule>
  </conditionalFormatting>
  <conditionalFormatting sqref="E1114:F1114">
    <cfRule type="expression" dxfId="202" priority="196" stopIfTrue="1">
      <formula>$A1114&lt;&gt;""</formula>
    </cfRule>
  </conditionalFormatting>
  <conditionalFormatting sqref="D1114">
    <cfRule type="expression" dxfId="201" priority="195" stopIfTrue="1">
      <formula>$A1114&lt;&gt;""</formula>
    </cfRule>
  </conditionalFormatting>
  <conditionalFormatting sqref="B1114:C1114">
    <cfRule type="expression" dxfId="200" priority="194" stopIfTrue="1">
      <formula>$A1114&lt;&gt;""</formula>
    </cfRule>
  </conditionalFormatting>
  <conditionalFormatting sqref="D1372:D1376">
    <cfRule type="expression" dxfId="199" priority="193" stopIfTrue="1">
      <formula>$A1372&lt;&gt;""</formula>
    </cfRule>
  </conditionalFormatting>
  <conditionalFormatting sqref="B1372:C1376">
    <cfRule type="expression" dxfId="198" priority="192" stopIfTrue="1">
      <formula>$A1372&lt;&gt;""</formula>
    </cfRule>
  </conditionalFormatting>
  <conditionalFormatting sqref="G1145:G1148">
    <cfRule type="expression" dxfId="197" priority="191" stopIfTrue="1">
      <formula>$A1145&lt;&gt;""</formula>
    </cfRule>
  </conditionalFormatting>
  <conditionalFormatting sqref="D1145:D1148">
    <cfRule type="expression" dxfId="196" priority="190" stopIfTrue="1">
      <formula>$A1145&lt;&gt;""</formula>
    </cfRule>
  </conditionalFormatting>
  <conditionalFormatting sqref="E1145:F1148">
    <cfRule type="expression" dxfId="195" priority="189" stopIfTrue="1">
      <formula>$A1145&lt;&gt;""</formula>
    </cfRule>
  </conditionalFormatting>
  <conditionalFormatting sqref="B1145:C1148">
    <cfRule type="expression" dxfId="194" priority="188" stopIfTrue="1">
      <formula>$A1145&lt;&gt;""</formula>
    </cfRule>
  </conditionalFormatting>
  <conditionalFormatting sqref="D1132">
    <cfRule type="expression" dxfId="193" priority="187" stopIfTrue="1">
      <formula>$A1132&lt;&gt;""</formula>
    </cfRule>
  </conditionalFormatting>
  <conditionalFormatting sqref="G1132">
    <cfRule type="expression" dxfId="192" priority="186" stopIfTrue="1">
      <formula>$A1132&lt;&gt;""</formula>
    </cfRule>
  </conditionalFormatting>
  <conditionalFormatting sqref="E1132:F1132">
    <cfRule type="expression" dxfId="191" priority="185" stopIfTrue="1">
      <formula>$A1132&lt;&gt;""</formula>
    </cfRule>
  </conditionalFormatting>
  <conditionalFormatting sqref="B1132:C1132">
    <cfRule type="expression" dxfId="190" priority="184" stopIfTrue="1">
      <formula>$A1132&lt;&gt;""</formula>
    </cfRule>
  </conditionalFormatting>
  <conditionalFormatting sqref="H1360">
    <cfRule type="expression" dxfId="189" priority="183" stopIfTrue="1">
      <formula>$A1360&lt;&gt;""</formula>
    </cfRule>
  </conditionalFormatting>
  <conditionalFormatting sqref="D1360">
    <cfRule type="expression" dxfId="188" priority="182" stopIfTrue="1">
      <formula>$A1360&lt;&gt;""</formula>
    </cfRule>
  </conditionalFormatting>
  <conditionalFormatting sqref="G1360">
    <cfRule type="expression" dxfId="187" priority="181" stopIfTrue="1">
      <formula>$A1360&lt;&gt;""</formula>
    </cfRule>
  </conditionalFormatting>
  <conditionalFormatting sqref="E1360:F1360">
    <cfRule type="expression" dxfId="186" priority="180" stopIfTrue="1">
      <formula>$A1360&lt;&gt;""</formula>
    </cfRule>
  </conditionalFormatting>
  <conditionalFormatting sqref="B1360:C1360">
    <cfRule type="expression" dxfId="185" priority="179" stopIfTrue="1">
      <formula>$A1360&lt;&gt;""</formula>
    </cfRule>
  </conditionalFormatting>
  <conditionalFormatting sqref="B489:F489 B490:D496">
    <cfRule type="expression" dxfId="184" priority="178" stopIfTrue="1">
      <formula>$A489&lt;&gt;""</formula>
    </cfRule>
  </conditionalFormatting>
  <conditionalFormatting sqref="H484:H488 B484:D488">
    <cfRule type="expression" dxfId="183" priority="177" stopIfTrue="1">
      <formula>$A484&lt;&gt;""</formula>
    </cfRule>
  </conditionalFormatting>
  <conditionalFormatting sqref="G487:G488 E484:G486">
    <cfRule type="expression" dxfId="182" priority="176" stopIfTrue="1">
      <formula>$A484&lt;&gt;""</formula>
    </cfRule>
  </conditionalFormatting>
  <conditionalFormatting sqref="D1138 H1138">
    <cfRule type="expression" dxfId="181" priority="175" stopIfTrue="1">
      <formula>$A1138&lt;&gt;""</formula>
    </cfRule>
  </conditionalFormatting>
  <conditionalFormatting sqref="G1138">
    <cfRule type="expression" dxfId="180" priority="174" stopIfTrue="1">
      <formula>$A1138&lt;&gt;""</formula>
    </cfRule>
  </conditionalFormatting>
  <conditionalFormatting sqref="E1138:F1138">
    <cfRule type="expression" dxfId="179" priority="173" stopIfTrue="1">
      <formula>$A1138&lt;&gt;""</formula>
    </cfRule>
  </conditionalFormatting>
  <conditionalFormatting sqref="B1138:C1138">
    <cfRule type="expression" dxfId="178" priority="172" stopIfTrue="1">
      <formula>$A1138&lt;&gt;""</formula>
    </cfRule>
  </conditionalFormatting>
  <conditionalFormatting sqref="D1369 H1369">
    <cfRule type="expression" dxfId="177" priority="171" stopIfTrue="1">
      <formula>$A1369&lt;&gt;""</formula>
    </cfRule>
  </conditionalFormatting>
  <conditionalFormatting sqref="G1369">
    <cfRule type="expression" dxfId="176" priority="170" stopIfTrue="1">
      <formula>$A1369&lt;&gt;""</formula>
    </cfRule>
  </conditionalFormatting>
  <conditionalFormatting sqref="E1369:F1369">
    <cfRule type="expression" dxfId="175" priority="169" stopIfTrue="1">
      <formula>$A1369&lt;&gt;""</formula>
    </cfRule>
  </conditionalFormatting>
  <conditionalFormatting sqref="B1369:C1369">
    <cfRule type="expression" dxfId="174" priority="168" stopIfTrue="1">
      <formula>$A1369&lt;&gt;""</formula>
    </cfRule>
  </conditionalFormatting>
  <conditionalFormatting sqref="H1298:H1299">
    <cfRule type="expression" dxfId="173" priority="167" stopIfTrue="1">
      <formula>$A1298&lt;&gt;""</formula>
    </cfRule>
  </conditionalFormatting>
  <conditionalFormatting sqref="D1298:D1299">
    <cfRule type="expression" dxfId="172" priority="166" stopIfTrue="1">
      <formula>$A1298&lt;&gt;""</formula>
    </cfRule>
  </conditionalFormatting>
  <conditionalFormatting sqref="G1298:G1299">
    <cfRule type="expression" dxfId="171" priority="165" stopIfTrue="1">
      <formula>$A1298&lt;&gt;""</formula>
    </cfRule>
  </conditionalFormatting>
  <conditionalFormatting sqref="E1298:F1299">
    <cfRule type="expression" dxfId="170" priority="164" stopIfTrue="1">
      <formula>$A1298&lt;&gt;""</formula>
    </cfRule>
  </conditionalFormatting>
  <conditionalFormatting sqref="B1298:C1299">
    <cfRule type="expression" dxfId="169" priority="163" stopIfTrue="1">
      <formula>$A1298&lt;&gt;""</formula>
    </cfRule>
  </conditionalFormatting>
  <conditionalFormatting sqref="H1412">
    <cfRule type="expression" dxfId="168" priority="162" stopIfTrue="1">
      <formula>$A1412&lt;&gt;""</formula>
    </cfRule>
  </conditionalFormatting>
  <conditionalFormatting sqref="D1412">
    <cfRule type="expression" dxfId="167" priority="161" stopIfTrue="1">
      <formula>$A1412&lt;&gt;""</formula>
    </cfRule>
  </conditionalFormatting>
  <conditionalFormatting sqref="G1412">
    <cfRule type="expression" dxfId="166" priority="160" stopIfTrue="1">
      <formula>$A1412&lt;&gt;""</formula>
    </cfRule>
  </conditionalFormatting>
  <conditionalFormatting sqref="E1412:F1412">
    <cfRule type="expression" dxfId="165" priority="159" stopIfTrue="1">
      <formula>$A1412&lt;&gt;""</formula>
    </cfRule>
  </conditionalFormatting>
  <conditionalFormatting sqref="B1412:C1412">
    <cfRule type="expression" dxfId="164" priority="158" stopIfTrue="1">
      <formula>$A1412&lt;&gt;""</formula>
    </cfRule>
  </conditionalFormatting>
  <conditionalFormatting sqref="B1177:G1193">
    <cfRule type="expression" dxfId="163" priority="157" stopIfTrue="1">
      <formula>$A1177&lt;&gt;""</formula>
    </cfRule>
  </conditionalFormatting>
  <conditionalFormatting sqref="B1271:H1271 H1272:H1288">
    <cfRule type="expression" dxfId="162" priority="156" stopIfTrue="1">
      <formula>$A1271&lt;&gt;""</formula>
    </cfRule>
  </conditionalFormatting>
  <conditionalFormatting sqref="E247:H247">
    <cfRule type="expression" dxfId="161" priority="155" stopIfTrue="1">
      <formula>$A247&lt;&gt;""</formula>
    </cfRule>
  </conditionalFormatting>
  <conditionalFormatting sqref="E490:G496">
    <cfRule type="expression" dxfId="160" priority="154" stopIfTrue="1">
      <formula>$A490&lt;&gt;""</formula>
    </cfRule>
  </conditionalFormatting>
  <conditionalFormatting sqref="B1272:G1274 G1275:G1288 B1275:D1288">
    <cfRule type="expression" dxfId="159" priority="153" stopIfTrue="1">
      <formula>$A1272&lt;&gt;""</formula>
    </cfRule>
  </conditionalFormatting>
  <conditionalFormatting sqref="B1137:H1137">
    <cfRule type="expression" dxfId="158" priority="152" stopIfTrue="1">
      <formula>$A1137&lt;&gt;""</formula>
    </cfRule>
  </conditionalFormatting>
  <conditionalFormatting sqref="B1368:H1368">
    <cfRule type="expression" dxfId="157" priority="151" stopIfTrue="1">
      <formula>$A1368&lt;&gt;""</formula>
    </cfRule>
  </conditionalFormatting>
  <conditionalFormatting sqref="H248">
    <cfRule type="expression" dxfId="156" priority="150" stopIfTrue="1">
      <formula>$A248&lt;&gt;""</formula>
    </cfRule>
  </conditionalFormatting>
  <conditionalFormatting sqref="E474:F474">
    <cfRule type="expression" dxfId="155" priority="149" stopIfTrue="1">
      <formula>$A474&lt;&gt;""</formula>
    </cfRule>
  </conditionalFormatting>
  <conditionalFormatting sqref="G474">
    <cfRule type="expression" dxfId="154" priority="148" stopIfTrue="1">
      <formula>$A474&lt;&gt;""</formula>
    </cfRule>
  </conditionalFormatting>
  <conditionalFormatting sqref="D474">
    <cfRule type="expression" dxfId="153" priority="147" stopIfTrue="1">
      <formula>$A474&lt;&gt;""</formula>
    </cfRule>
  </conditionalFormatting>
  <conditionalFormatting sqref="B474:C474">
    <cfRule type="expression" dxfId="152" priority="146" stopIfTrue="1">
      <formula>$A474&lt;&gt;""</formula>
    </cfRule>
  </conditionalFormatting>
  <conditionalFormatting sqref="H472:H473">
    <cfRule type="expression" dxfId="151" priority="145" stopIfTrue="1">
      <formula>$A472&lt;&gt;""</formula>
    </cfRule>
  </conditionalFormatting>
  <conditionalFormatting sqref="E472:G473">
    <cfRule type="expression" dxfId="150" priority="144" stopIfTrue="1">
      <formula>$A472&lt;&gt;""</formula>
    </cfRule>
  </conditionalFormatting>
  <conditionalFormatting sqref="D472:D473">
    <cfRule type="expression" dxfId="149" priority="143" stopIfTrue="1">
      <formula>$A472&lt;&gt;""</formula>
    </cfRule>
  </conditionalFormatting>
  <conditionalFormatting sqref="B472:C473">
    <cfRule type="expression" dxfId="148" priority="142" stopIfTrue="1">
      <formula>$A472&lt;&gt;""</formula>
    </cfRule>
  </conditionalFormatting>
  <conditionalFormatting sqref="E475:F475">
    <cfRule type="expression" dxfId="147" priority="141" stopIfTrue="1">
      <formula>$A475&lt;&gt;""</formula>
    </cfRule>
  </conditionalFormatting>
  <conditionalFormatting sqref="E190:F190">
    <cfRule type="expression" dxfId="146" priority="136" stopIfTrue="1">
      <formula>$A190&lt;&gt;""</formula>
    </cfRule>
  </conditionalFormatting>
  <conditionalFormatting sqref="H1110">
    <cfRule type="expression" dxfId="145" priority="140" stopIfTrue="1">
      <formula>$A1110&lt;&gt;""</formula>
    </cfRule>
  </conditionalFormatting>
  <conditionalFormatting sqref="D1110">
    <cfRule type="expression" dxfId="144" priority="139" stopIfTrue="1">
      <formula>$A1110&lt;&gt;""</formula>
    </cfRule>
  </conditionalFormatting>
  <conditionalFormatting sqref="B1110:C1110">
    <cfRule type="expression" dxfId="143" priority="138" stopIfTrue="1">
      <formula>$A1110&lt;&gt;""</formula>
    </cfRule>
  </conditionalFormatting>
  <conditionalFormatting sqref="G1110">
    <cfRule type="expression" dxfId="142" priority="137" stopIfTrue="1">
      <formula>$A1110&lt;&gt;""</formula>
    </cfRule>
  </conditionalFormatting>
  <conditionalFormatting sqref="G190">
    <cfRule type="expression" dxfId="141" priority="135" stopIfTrue="1">
      <formula>$A190&lt;&gt;""</formula>
    </cfRule>
  </conditionalFormatting>
  <conditionalFormatting sqref="E191:G194">
    <cfRule type="expression" dxfId="140" priority="134" stopIfTrue="1">
      <formula>$A191&lt;&gt;""</formula>
    </cfRule>
  </conditionalFormatting>
  <conditionalFormatting sqref="E1275:F1288">
    <cfRule type="expression" dxfId="139" priority="133" stopIfTrue="1">
      <formula>$A1275&lt;&gt;""</formula>
    </cfRule>
  </conditionalFormatting>
  <conditionalFormatting sqref="E487:F488">
    <cfRule type="expression" dxfId="138" priority="132" stopIfTrue="1">
      <formula>$A487&lt;&gt;""</formula>
    </cfRule>
  </conditionalFormatting>
  <conditionalFormatting sqref="E248:F248">
    <cfRule type="expression" dxfId="137" priority="131" stopIfTrue="1">
      <formula>$A248&lt;&gt;""</formula>
    </cfRule>
  </conditionalFormatting>
  <conditionalFormatting sqref="G248">
    <cfRule type="expression" dxfId="136" priority="130" stopIfTrue="1">
      <formula>$A248&lt;&gt;""</formula>
    </cfRule>
  </conditionalFormatting>
  <conditionalFormatting sqref="E195:G195">
    <cfRule type="expression" dxfId="135" priority="129" stopIfTrue="1">
      <formula>$A195&lt;&gt;""</formula>
    </cfRule>
  </conditionalFormatting>
  <conditionalFormatting sqref="H1255 B1255:D1255">
    <cfRule type="expression" dxfId="134" priority="128" stopIfTrue="1">
      <formula>$A1255&lt;&gt;""</formula>
    </cfRule>
  </conditionalFormatting>
  <conditionalFormatting sqref="E1255:G1255">
    <cfRule type="expression" dxfId="133" priority="127" stopIfTrue="1">
      <formula>$A1255&lt;&gt;""</formula>
    </cfRule>
  </conditionalFormatting>
  <conditionalFormatting sqref="E1393:F1402">
    <cfRule type="expression" dxfId="132" priority="126" stopIfTrue="1">
      <formula>$A1393&lt;&gt;""</formula>
    </cfRule>
  </conditionalFormatting>
  <conditionalFormatting sqref="E196:F197">
    <cfRule type="expression" dxfId="131" priority="125" stopIfTrue="1">
      <formula>$A196&lt;&gt;""</formula>
    </cfRule>
  </conditionalFormatting>
  <conditionalFormatting sqref="G196:G197">
    <cfRule type="expression" dxfId="130" priority="124" stopIfTrue="1">
      <formula>$A196&lt;&gt;""</formula>
    </cfRule>
  </conditionalFormatting>
  <conditionalFormatting sqref="E198:G199 E200:F204">
    <cfRule type="expression" dxfId="129" priority="123" stopIfTrue="1">
      <formula>$A198&lt;&gt;""</formula>
    </cfRule>
  </conditionalFormatting>
  <conditionalFormatting sqref="G200">
    <cfRule type="expression" dxfId="128" priority="122" stopIfTrue="1">
      <formula>$A200&lt;&gt;""</formula>
    </cfRule>
  </conditionalFormatting>
  <conditionalFormatting sqref="B1394:D1404">
    <cfRule type="expression" dxfId="127" priority="121" stopIfTrue="1">
      <formula>$A1394&lt;&gt;""</formula>
    </cfRule>
  </conditionalFormatting>
  <conditionalFormatting sqref="G201:G205">
    <cfRule type="expression" dxfId="126" priority="120" stopIfTrue="1">
      <formula>$A201&lt;&gt;""</formula>
    </cfRule>
  </conditionalFormatting>
  <conditionalFormatting sqref="B625">
    <cfRule type="expression" dxfId="125" priority="119" stopIfTrue="1">
      <formula>$A625&lt;&gt;""</formula>
    </cfRule>
  </conditionalFormatting>
  <conditionalFormatting sqref="B276:H276">
    <cfRule type="expression" dxfId="124" priority="118" stopIfTrue="1">
      <formula>$A276&lt;&gt;""</formula>
    </cfRule>
  </conditionalFormatting>
  <conditionalFormatting sqref="B277:H277">
    <cfRule type="expression" dxfId="123" priority="117" stopIfTrue="1">
      <formula>$A277&lt;&gt;""</formula>
    </cfRule>
  </conditionalFormatting>
  <conditionalFormatting sqref="B278:H280 B281:D290 H281:H283">
    <cfRule type="expression" dxfId="122" priority="116" stopIfTrue="1">
      <formula>$A278&lt;&gt;""</formula>
    </cfRule>
  </conditionalFormatting>
  <conditionalFormatting sqref="E281:G283">
    <cfRule type="expression" dxfId="121" priority="115" stopIfTrue="1">
      <formula>$A281&lt;&gt;""</formula>
    </cfRule>
  </conditionalFormatting>
  <conditionalFormatting sqref="E205:F205">
    <cfRule type="expression" dxfId="120" priority="114" stopIfTrue="1">
      <formula>$A205&lt;&gt;""</formula>
    </cfRule>
  </conditionalFormatting>
  <conditionalFormatting sqref="G206:G209">
    <cfRule type="expression" dxfId="119" priority="112" stopIfTrue="1">
      <formula>$A206&lt;&gt;""</formula>
    </cfRule>
  </conditionalFormatting>
  <conditionalFormatting sqref="E206:F210">
    <cfRule type="expression" dxfId="118" priority="113" stopIfTrue="1">
      <formula>$A206&lt;&gt;""</formula>
    </cfRule>
  </conditionalFormatting>
  <conditionalFormatting sqref="G210">
    <cfRule type="expression" dxfId="117" priority="111" stopIfTrue="1">
      <formula>$A210&lt;&gt;""</formula>
    </cfRule>
  </conditionalFormatting>
  <conditionalFormatting sqref="H284:H290">
    <cfRule type="expression" dxfId="116" priority="110" stopIfTrue="1">
      <formula>$A284&lt;&gt;""</formula>
    </cfRule>
  </conditionalFormatting>
  <conditionalFormatting sqref="E284:G290">
    <cfRule type="expression" dxfId="115" priority="109" stopIfTrue="1">
      <formula>$A284&lt;&gt;""</formula>
    </cfRule>
  </conditionalFormatting>
  <conditionalFormatting sqref="B1219:H1219 B1227:H1232 B1221:H1225">
    <cfRule type="expression" dxfId="114" priority="108" stopIfTrue="1">
      <formula>$A1219&lt;&gt;""</formula>
    </cfRule>
  </conditionalFormatting>
  <conditionalFormatting sqref="E1110:F1110">
    <cfRule type="expression" dxfId="113" priority="107" stopIfTrue="1">
      <formula>$A1110&lt;&gt;""</formula>
    </cfRule>
  </conditionalFormatting>
  <conditionalFormatting sqref="D1315">
    <cfRule type="expression" dxfId="112" priority="106" stopIfTrue="1">
      <formula>$A1315&lt;&gt;""</formula>
    </cfRule>
  </conditionalFormatting>
  <conditionalFormatting sqref="B1315:C1315">
    <cfRule type="expression" dxfId="111" priority="105" stopIfTrue="1">
      <formula>$A1315&lt;&gt;""</formula>
    </cfRule>
  </conditionalFormatting>
  <conditionalFormatting sqref="G1315">
    <cfRule type="expression" dxfId="110" priority="104" stopIfTrue="1">
      <formula>$A1315&lt;&gt;""</formula>
    </cfRule>
  </conditionalFormatting>
  <conditionalFormatting sqref="E1315:F1315">
    <cfRule type="expression" dxfId="109" priority="103" stopIfTrue="1">
      <formula>$A1315&lt;&gt;""</formula>
    </cfRule>
  </conditionalFormatting>
  <conditionalFormatting sqref="G211:G225">
    <cfRule type="expression" dxfId="108" priority="101" stopIfTrue="1">
      <formula>$A211&lt;&gt;""</formula>
    </cfRule>
  </conditionalFormatting>
  <conditionalFormatting sqref="E211:F225">
    <cfRule type="expression" dxfId="107" priority="102" stopIfTrue="1">
      <formula>$A211&lt;&gt;""</formula>
    </cfRule>
  </conditionalFormatting>
  <conditionalFormatting sqref="B497:H499">
    <cfRule type="expression" dxfId="106" priority="100" stopIfTrue="1">
      <formula>$A497&lt;&gt;""</formula>
    </cfRule>
  </conditionalFormatting>
  <conditionalFormatting sqref="B291:H291 B292:D320">
    <cfRule type="expression" dxfId="105" priority="99" stopIfTrue="1">
      <formula>$A291&lt;&gt;""</formula>
    </cfRule>
  </conditionalFormatting>
  <conditionalFormatting sqref="E292:H320">
    <cfRule type="expression" dxfId="104" priority="98" stopIfTrue="1">
      <formula>$A292&lt;&gt;""</formula>
    </cfRule>
  </conditionalFormatting>
  <conditionalFormatting sqref="B1226:H1226">
    <cfRule type="expression" dxfId="103" priority="97" stopIfTrue="1">
      <formula>$A1226&lt;&gt;""</formula>
    </cfRule>
  </conditionalFormatting>
  <conditionalFormatting sqref="B1220:H1220">
    <cfRule type="expression" dxfId="102" priority="96" stopIfTrue="1">
      <formula>$A1220&lt;&gt;""</formula>
    </cfRule>
  </conditionalFormatting>
  <conditionalFormatting sqref="A808:I808">
    <cfRule type="expression" dxfId="101" priority="95" stopIfTrue="1">
      <formula>$A808&lt;&gt;""</formula>
    </cfRule>
  </conditionalFormatting>
  <conditionalFormatting sqref="A809:A818">
    <cfRule type="expression" dxfId="100" priority="94" stopIfTrue="1">
      <formula>$A809&lt;&gt;""</formula>
    </cfRule>
  </conditionalFormatting>
  <conditionalFormatting sqref="E811:F811">
    <cfRule type="expression" dxfId="99" priority="93" stopIfTrue="1">
      <formula>$A811&lt;&gt;""</formula>
    </cfRule>
  </conditionalFormatting>
  <conditionalFormatting sqref="B819:D819">
    <cfRule type="expression" dxfId="98" priority="92" stopIfTrue="1">
      <formula>$A819&lt;&gt;""</formula>
    </cfRule>
  </conditionalFormatting>
  <conditionalFormatting sqref="A819">
    <cfRule type="expression" dxfId="97" priority="91" stopIfTrue="1">
      <formula>$A819&lt;&gt;""</formula>
    </cfRule>
  </conditionalFormatting>
  <conditionalFormatting sqref="E819:F819">
    <cfRule type="expression" dxfId="96" priority="90" stopIfTrue="1">
      <formula>$A819&lt;&gt;""</formula>
    </cfRule>
  </conditionalFormatting>
  <conditionalFormatting sqref="A820">
    <cfRule type="expression" dxfId="95" priority="89" stopIfTrue="1">
      <formula>$A820&lt;&gt;""</formula>
    </cfRule>
  </conditionalFormatting>
  <conditionalFormatting sqref="B1233:H1252">
    <cfRule type="expression" dxfId="94" priority="88" stopIfTrue="1">
      <formula>$A1233&lt;&gt;""</formula>
    </cfRule>
  </conditionalFormatting>
  <conditionalFormatting sqref="H1377:H1385">
    <cfRule type="expression" dxfId="93" priority="87" stopIfTrue="1">
      <formula>$A1377&lt;&gt;""</formula>
    </cfRule>
  </conditionalFormatting>
  <conditionalFormatting sqref="G1377">
    <cfRule type="expression" dxfId="92" priority="86" stopIfTrue="1">
      <formula>$A1377&lt;&gt;""</formula>
    </cfRule>
  </conditionalFormatting>
  <conditionalFormatting sqref="D1377:D1379">
    <cfRule type="expression" dxfId="91" priority="85" stopIfTrue="1">
      <formula>$A1377&lt;&gt;""</formula>
    </cfRule>
  </conditionalFormatting>
  <conditionalFormatting sqref="E1377:F1379">
    <cfRule type="expression" dxfId="90" priority="84" stopIfTrue="1">
      <formula>$A1377&lt;&gt;""</formula>
    </cfRule>
  </conditionalFormatting>
  <conditionalFormatting sqref="B1377:C1379">
    <cfRule type="expression" dxfId="89" priority="83" stopIfTrue="1">
      <formula>$A1377&lt;&gt;""</formula>
    </cfRule>
  </conditionalFormatting>
  <conditionalFormatting sqref="H1152">
    <cfRule type="expression" dxfId="88" priority="82" stopIfTrue="1">
      <formula>$A1152&lt;&gt;""</formula>
    </cfRule>
  </conditionalFormatting>
  <conditionalFormatting sqref="G1152">
    <cfRule type="expression" dxfId="87" priority="81" stopIfTrue="1">
      <formula>$A1152&lt;&gt;""</formula>
    </cfRule>
  </conditionalFormatting>
  <conditionalFormatting sqref="D1152">
    <cfRule type="expression" dxfId="86" priority="80" stopIfTrue="1">
      <formula>$A1152&lt;&gt;""</formula>
    </cfRule>
  </conditionalFormatting>
  <conditionalFormatting sqref="E1152:F1152">
    <cfRule type="expression" dxfId="85" priority="79" stopIfTrue="1">
      <formula>$A1152&lt;&gt;""</formula>
    </cfRule>
  </conditionalFormatting>
  <conditionalFormatting sqref="B1152:C1152">
    <cfRule type="expression" dxfId="84" priority="78" stopIfTrue="1">
      <formula>$A1152&lt;&gt;""</formula>
    </cfRule>
  </conditionalFormatting>
  <conditionalFormatting sqref="G1378">
    <cfRule type="expression" dxfId="83" priority="77" stopIfTrue="1">
      <formula>$A1378&lt;&gt;""</formula>
    </cfRule>
  </conditionalFormatting>
  <conditionalFormatting sqref="B1149:H1150">
    <cfRule type="expression" dxfId="82" priority="76" stopIfTrue="1">
      <formula>$A1149&lt;&gt;""</formula>
    </cfRule>
  </conditionalFormatting>
  <conditionalFormatting sqref="H163 B163:F163">
    <cfRule type="expression" dxfId="81" priority="75" stopIfTrue="1">
      <formula>$A163&lt;&gt;""</formula>
    </cfRule>
  </conditionalFormatting>
  <conditionalFormatting sqref="G163">
    <cfRule type="expression" dxfId="80" priority="74" stopIfTrue="1">
      <formula>$A163&lt;&gt;""</formula>
    </cfRule>
  </conditionalFormatting>
  <conditionalFormatting sqref="H689">
    <cfRule type="expression" dxfId="79" priority="73" stopIfTrue="1">
      <formula>$A689&lt;&gt;""</formula>
    </cfRule>
  </conditionalFormatting>
  <conditionalFormatting sqref="D689">
    <cfRule type="expression" dxfId="78" priority="72" stopIfTrue="1">
      <formula>$A689&lt;&gt;""</formula>
    </cfRule>
  </conditionalFormatting>
  <conditionalFormatting sqref="G689">
    <cfRule type="expression" dxfId="77" priority="71" stopIfTrue="1">
      <formula>$A689&lt;&gt;""</formula>
    </cfRule>
  </conditionalFormatting>
  <conditionalFormatting sqref="E689:F689">
    <cfRule type="expression" dxfId="76" priority="70" stopIfTrue="1">
      <formula>$A689&lt;&gt;""</formula>
    </cfRule>
  </conditionalFormatting>
  <conditionalFormatting sqref="B689:C689">
    <cfRule type="expression" dxfId="75" priority="69" stopIfTrue="1">
      <formula>$A689&lt;&gt;""</formula>
    </cfRule>
  </conditionalFormatting>
  <conditionalFormatting sqref="A1089:H1089">
    <cfRule type="expression" dxfId="74" priority="68" stopIfTrue="1">
      <formula>$A1089&lt;&gt;""</formula>
    </cfRule>
  </conditionalFormatting>
  <conditionalFormatting sqref="B349:I359">
    <cfRule type="expression" dxfId="73" priority="67" stopIfTrue="1">
      <formula>$A349&lt;&gt;""</formula>
    </cfRule>
  </conditionalFormatting>
  <conditionalFormatting sqref="A905:G905">
    <cfRule type="expression" dxfId="72" priority="66" stopIfTrue="1">
      <formula>$A905&lt;&gt;""</formula>
    </cfRule>
  </conditionalFormatting>
  <conditionalFormatting sqref="A325:G328">
    <cfRule type="expression" dxfId="71" priority="65" stopIfTrue="1">
      <formula>$A325&lt;&gt;""</formula>
    </cfRule>
  </conditionalFormatting>
  <conditionalFormatting sqref="A323:D323">
    <cfRule type="expression" dxfId="70" priority="64" stopIfTrue="1">
      <formula>$A323&lt;&gt;""</formula>
    </cfRule>
  </conditionalFormatting>
  <conditionalFormatting sqref="A1389:G1390">
    <cfRule type="expression" dxfId="69" priority="63" stopIfTrue="1">
      <formula>$A1389&lt;&gt;""</formula>
    </cfRule>
  </conditionalFormatting>
  <conditionalFormatting sqref="A1362:A1363">
    <cfRule type="expression" dxfId="68" priority="62" stopIfTrue="1">
      <formula>$A1362&lt;&gt;""</formula>
    </cfRule>
  </conditionalFormatting>
  <conditionalFormatting sqref="D1362:D1363">
    <cfRule type="expression" dxfId="67" priority="61" stopIfTrue="1">
      <formula>$A1362&lt;&gt;""</formula>
    </cfRule>
  </conditionalFormatting>
  <conditionalFormatting sqref="G1362:G1363">
    <cfRule type="expression" dxfId="66" priority="60" stopIfTrue="1">
      <formula>$A1362&lt;&gt;""</formula>
    </cfRule>
  </conditionalFormatting>
  <conditionalFormatting sqref="B1362:C1363">
    <cfRule type="expression" dxfId="65" priority="59" stopIfTrue="1">
      <formula>$A1362&lt;&gt;""</formula>
    </cfRule>
  </conditionalFormatting>
  <conditionalFormatting sqref="E1362:F1363">
    <cfRule type="expression" dxfId="64" priority="58" stopIfTrue="1">
      <formula>$A1362&lt;&gt;""</formula>
    </cfRule>
  </conditionalFormatting>
  <conditionalFormatting sqref="A1142:A1143">
    <cfRule type="expression" dxfId="63" priority="57" stopIfTrue="1">
      <formula>$A1142&lt;&gt;""</formula>
    </cfRule>
  </conditionalFormatting>
  <conditionalFormatting sqref="D1142:D1143">
    <cfRule type="expression" dxfId="62" priority="56" stopIfTrue="1">
      <formula>$A1142&lt;&gt;""</formula>
    </cfRule>
  </conditionalFormatting>
  <conditionalFormatting sqref="G1142:G1143">
    <cfRule type="expression" dxfId="61" priority="55" stopIfTrue="1">
      <formula>$A1142&lt;&gt;""</formula>
    </cfRule>
  </conditionalFormatting>
  <conditionalFormatting sqref="E1142:F1143">
    <cfRule type="expression" dxfId="60" priority="54" stopIfTrue="1">
      <formula>$A1142&lt;&gt;""</formula>
    </cfRule>
  </conditionalFormatting>
  <conditionalFormatting sqref="C1142:C1143">
    <cfRule type="expression" dxfId="59" priority="53" stopIfTrue="1">
      <formula>$A1142&lt;&gt;""</formula>
    </cfRule>
  </conditionalFormatting>
  <conditionalFormatting sqref="B1142:B1143">
    <cfRule type="expression" dxfId="58" priority="52" stopIfTrue="1">
      <formula>$A1142&lt;&gt;""</formula>
    </cfRule>
  </conditionalFormatting>
  <conditionalFormatting sqref="A1112:G1113">
    <cfRule type="expression" dxfId="57" priority="51" stopIfTrue="1">
      <formula>$A1112&lt;&gt;""</formula>
    </cfRule>
  </conditionalFormatting>
  <conditionalFormatting sqref="A1291:A1292">
    <cfRule type="expression" dxfId="56" priority="50" stopIfTrue="1">
      <formula>$A1291&lt;&gt;""</formula>
    </cfRule>
  </conditionalFormatting>
  <conditionalFormatting sqref="B1291:D1292">
    <cfRule type="expression" dxfId="55" priority="49" stopIfTrue="1">
      <formula>$A1291&lt;&gt;""</formula>
    </cfRule>
  </conditionalFormatting>
  <conditionalFormatting sqref="E1291:G1292">
    <cfRule type="expression" dxfId="54" priority="48" stopIfTrue="1">
      <formula>$A1291&lt;&gt;""</formula>
    </cfRule>
  </conditionalFormatting>
  <conditionalFormatting sqref="B1461:G1461">
    <cfRule type="expression" dxfId="53" priority="47" stopIfTrue="1">
      <formula>$A1461&lt;&gt;""</formula>
    </cfRule>
  </conditionalFormatting>
  <conditionalFormatting sqref="A1307:A1308">
    <cfRule type="expression" dxfId="52" priority="46" stopIfTrue="1">
      <formula>$A1307&lt;&gt;""</formula>
    </cfRule>
  </conditionalFormatting>
  <conditionalFormatting sqref="D1307:D1308">
    <cfRule type="expression" dxfId="51" priority="45" stopIfTrue="1">
      <formula>$A1307&lt;&gt;""</formula>
    </cfRule>
  </conditionalFormatting>
  <conditionalFormatting sqref="G1307:G1308">
    <cfRule type="expression" dxfId="50" priority="44" stopIfTrue="1">
      <formula>$A1307&lt;&gt;""</formula>
    </cfRule>
  </conditionalFormatting>
  <conditionalFormatting sqref="E1307:F1308">
    <cfRule type="expression" dxfId="49" priority="43" stopIfTrue="1">
      <formula>$A1307&lt;&gt;""</formula>
    </cfRule>
  </conditionalFormatting>
  <conditionalFormatting sqref="B1307:C1308">
    <cfRule type="expression" dxfId="48" priority="42" stopIfTrue="1">
      <formula>$A1307&lt;&gt;""</formula>
    </cfRule>
  </conditionalFormatting>
  <conditionalFormatting sqref="A1408:G1409">
    <cfRule type="expression" dxfId="47" priority="41" stopIfTrue="1">
      <formula>$A1408&lt;&gt;""</formula>
    </cfRule>
  </conditionalFormatting>
  <conditionalFormatting sqref="A1059:G1060">
    <cfRule type="expression" dxfId="46" priority="40" stopIfTrue="1">
      <formula>$A1059&lt;&gt;""</formula>
    </cfRule>
  </conditionalFormatting>
  <conditionalFormatting sqref="A1170:A1171">
    <cfRule type="expression" dxfId="45" priority="39" stopIfTrue="1">
      <formula>$A1170&lt;&gt;""</formula>
    </cfRule>
  </conditionalFormatting>
  <conditionalFormatting sqref="B1170:G1171">
    <cfRule type="expression" dxfId="44" priority="38" stopIfTrue="1">
      <formula>$A1170&lt;&gt;""</formula>
    </cfRule>
  </conditionalFormatting>
  <conditionalFormatting sqref="E277:F277">
    <cfRule type="expression" dxfId="43" priority="37" stopIfTrue="1">
      <formula>$A277&lt;&gt;""</formula>
    </cfRule>
  </conditionalFormatting>
  <conditionalFormatting sqref="A493:I495">
    <cfRule type="expression" dxfId="42" priority="36" stopIfTrue="1">
      <formula>$A493&lt;&gt;""</formula>
    </cfRule>
  </conditionalFormatting>
  <conditionalFormatting sqref="A532:I534">
    <cfRule type="expression" dxfId="41" priority="35" stopIfTrue="1">
      <formula>$A532&lt;&gt;""</formula>
    </cfRule>
  </conditionalFormatting>
  <conditionalFormatting sqref="E543:F543">
    <cfRule type="expression" dxfId="40" priority="34" stopIfTrue="1">
      <formula>$A543&lt;&gt;""</formula>
    </cfRule>
  </conditionalFormatting>
  <conditionalFormatting sqref="A910:I915">
    <cfRule type="expression" dxfId="39" priority="33" stopIfTrue="1">
      <formula>$A910&lt;&gt;""</formula>
    </cfRule>
  </conditionalFormatting>
  <conditionalFormatting sqref="A919:I921">
    <cfRule type="expression" dxfId="38" priority="32" stopIfTrue="1">
      <formula>$A919&lt;&gt;""</formula>
    </cfRule>
  </conditionalFormatting>
  <conditionalFormatting sqref="A1062:I1064">
    <cfRule type="expression" dxfId="37" priority="31" stopIfTrue="1">
      <formula>$A1062&lt;&gt;""</formula>
    </cfRule>
  </conditionalFormatting>
  <conditionalFormatting sqref="A1370:I1371">
    <cfRule type="expression" dxfId="36" priority="30" stopIfTrue="1">
      <formula>$A1370&lt;&gt;""</formula>
    </cfRule>
  </conditionalFormatting>
  <conditionalFormatting sqref="B692:H693 B694:D699 G694:H699 B691:D691 G691:H691">
    <cfRule type="expression" dxfId="35" priority="29" stopIfTrue="1">
      <formula>$A691&lt;&gt;""</formula>
    </cfRule>
  </conditionalFormatting>
  <conditionalFormatting sqref="E826:F826">
    <cfRule type="expression" dxfId="34" priority="28" stopIfTrue="1">
      <formula>$A826&lt;&gt;""</formula>
    </cfRule>
  </conditionalFormatting>
  <conditionalFormatting sqref="B690:H690 E691:F691">
    <cfRule type="expression" dxfId="33" priority="27" stopIfTrue="1">
      <formula>$A690&lt;&gt;""</formula>
    </cfRule>
  </conditionalFormatting>
  <conditionalFormatting sqref="E694:F694">
    <cfRule type="expression" dxfId="32" priority="26" stopIfTrue="1">
      <formula>$A694&lt;&gt;""</formula>
    </cfRule>
  </conditionalFormatting>
  <conditionalFormatting sqref="E695:F699">
    <cfRule type="expression" dxfId="31" priority="25" stopIfTrue="1">
      <formula>$A695&lt;&gt;""</formula>
    </cfRule>
  </conditionalFormatting>
  <conditionalFormatting sqref="G1379">
    <cfRule type="expression" dxfId="30" priority="24" stopIfTrue="1">
      <formula>$A1379&lt;&gt;""</formula>
    </cfRule>
  </conditionalFormatting>
  <conditionalFormatting sqref="B1153:H1157">
    <cfRule type="expression" dxfId="29" priority="23" stopIfTrue="1">
      <formula>$A1153&lt;&gt;""</formula>
    </cfRule>
  </conditionalFormatting>
  <conditionalFormatting sqref="B1380:G1385">
    <cfRule type="expression" dxfId="28" priority="22" stopIfTrue="1">
      <formula>$A1380&lt;&gt;""</formula>
    </cfRule>
  </conditionalFormatting>
  <conditionalFormatting sqref="B1151:H1151">
    <cfRule type="expression" dxfId="27" priority="21" stopIfTrue="1">
      <formula>$A1151&lt;&gt;""</formula>
    </cfRule>
  </conditionalFormatting>
  <conditionalFormatting sqref="B701:D701 G701:H701">
    <cfRule type="expression" dxfId="26" priority="20" stopIfTrue="1">
      <formula>$A701&lt;&gt;""</formula>
    </cfRule>
  </conditionalFormatting>
  <conditionalFormatting sqref="G1403:G1404">
    <cfRule type="expression" dxfId="25" priority="19" stopIfTrue="1">
      <formula>$A1403&lt;&gt;""</formula>
    </cfRule>
  </conditionalFormatting>
  <conditionalFormatting sqref="E1403:F1404">
    <cfRule type="expression" dxfId="24" priority="18" stopIfTrue="1">
      <formula>$A1403&lt;&gt;""</formula>
    </cfRule>
  </conditionalFormatting>
  <conditionalFormatting sqref="B1127:H1127">
    <cfRule type="expression" dxfId="23" priority="17" stopIfTrue="1">
      <formula>$A1127&lt;&gt;""</formula>
    </cfRule>
  </conditionalFormatting>
  <conditionalFormatting sqref="B1128:H1128 H1129:H1130">
    <cfRule type="expression" dxfId="22" priority="16" stopIfTrue="1">
      <formula>$A1128&lt;&gt;""</formula>
    </cfRule>
  </conditionalFormatting>
  <conditionalFormatting sqref="G226:G227">
    <cfRule type="expression" dxfId="21" priority="14" stopIfTrue="1">
      <formula>$A226&lt;&gt;""</formula>
    </cfRule>
  </conditionalFormatting>
  <conditionalFormatting sqref="E226:F227">
    <cfRule type="expression" dxfId="20" priority="15" stopIfTrue="1">
      <formula>$A226&lt;&gt;""</formula>
    </cfRule>
  </conditionalFormatting>
  <conditionalFormatting sqref="C599:G607">
    <cfRule type="expression" dxfId="19" priority="13" stopIfTrue="1">
      <formula>$A599&lt;&gt;""</formula>
    </cfRule>
  </conditionalFormatting>
  <conditionalFormatting sqref="B1129:G1130">
    <cfRule type="expression" dxfId="18" priority="12" stopIfTrue="1">
      <formula>$A1129&lt;&gt;""</formula>
    </cfRule>
  </conditionalFormatting>
  <conditionalFormatting sqref="E701:F701">
    <cfRule type="expression" dxfId="17" priority="11" stopIfTrue="1">
      <formula>$A701&lt;&gt;""</formula>
    </cfRule>
  </conditionalFormatting>
  <conditionalFormatting sqref="B608:H621">
    <cfRule type="expression" dxfId="16" priority="10" stopIfTrue="1">
      <formula>$A608&lt;&gt;""</formula>
    </cfRule>
  </conditionalFormatting>
  <conditionalFormatting sqref="B622:H622">
    <cfRule type="expression" dxfId="15" priority="9" stopIfTrue="1">
      <formula>$A622&lt;&gt;""</formula>
    </cfRule>
  </conditionalFormatting>
  <conditionalFormatting sqref="B623:H623">
    <cfRule type="expression" dxfId="14" priority="8" stopIfTrue="1">
      <formula>$A623&lt;&gt;""</formula>
    </cfRule>
  </conditionalFormatting>
  <conditionalFormatting sqref="B624:H624">
    <cfRule type="expression" dxfId="13" priority="7" stopIfTrue="1">
      <formula>$A624&lt;&gt;""</formula>
    </cfRule>
  </conditionalFormatting>
  <conditionalFormatting sqref="F110">
    <cfRule type="expression" dxfId="12" priority="6" stopIfTrue="1">
      <formula>$A110&lt;&gt;""</formula>
    </cfRule>
  </conditionalFormatting>
  <conditionalFormatting sqref="F110">
    <cfRule type="expression" dxfId="11" priority="5" stopIfTrue="1">
      <formula>$A110&lt;&gt;""</formula>
    </cfRule>
  </conditionalFormatting>
  <conditionalFormatting sqref="F110">
    <cfRule type="expression" dxfId="10" priority="4" stopIfTrue="1">
      <formula>$A110&lt;&gt;""</formula>
    </cfRule>
  </conditionalFormatting>
  <conditionalFormatting sqref="F110">
    <cfRule type="expression" dxfId="9" priority="3" stopIfTrue="1">
      <formula>$A110&lt;&gt;""</formula>
    </cfRule>
  </conditionalFormatting>
  <conditionalFormatting sqref="F113">
    <cfRule type="expression" dxfId="8" priority="2" stopIfTrue="1">
      <formula>$A113&lt;&gt;""</formula>
    </cfRule>
  </conditionalFormatting>
  <conditionalFormatting sqref="F113">
    <cfRule type="expression" dxfId="7" priority="1" stopIfTrue="1">
      <formula>$A113&lt;&gt;""</formula>
    </cfRule>
  </conditionalFormatting>
  <dataValidations count="4">
    <dataValidation type="date" allowBlank="1" showInputMessage="1" showErrorMessage="1" sqref="D102 D104:D106 D5001:D65536">
      <formula1>42370</formula1>
      <formula2>42735</formula2>
    </dataValidation>
    <dataValidation type="list" allowBlank="1" sqref="E107:E110 E112: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0" t="s">
        <v>1264</v>
      </c>
      <c r="B1" s="310"/>
      <c r="C1" s="310"/>
      <c r="D1" s="310"/>
      <c r="E1" s="310"/>
      <c r="F1" s="310"/>
      <c r="G1" s="310"/>
    </row>
    <row r="2" spans="1:24" ht="7.5" customHeight="1">
      <c r="C2" s="10"/>
      <c r="D2" s="10"/>
      <c r="E2" s="10"/>
      <c r="F2" s="10"/>
      <c r="G2" s="10"/>
    </row>
    <row r="3" spans="1:24" s="14" customFormat="1" ht="26.1" customHeight="1">
      <c r="B3" s="230" t="s">
        <v>593</v>
      </c>
      <c r="C3" s="311" t="str">
        <f>INDEX(Adr!B2:B137,Doklady!B102)</f>
        <v>Slovenská baseballová federácia</v>
      </c>
      <c r="D3" s="311"/>
      <c r="E3" s="311"/>
      <c r="F3" s="311"/>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43490</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12" t="s">
        <v>970</v>
      </c>
      <c r="F9" s="313"/>
      <c r="H9" s="10"/>
      <c r="J9" s="173"/>
      <c r="K9" s="173"/>
      <c r="L9" s="173"/>
      <c r="M9" s="173"/>
      <c r="N9" s="173"/>
      <c r="O9" s="173"/>
      <c r="P9" s="173"/>
      <c r="Q9" s="173"/>
    </row>
    <row r="10" spans="1:24" ht="18">
      <c r="A10" s="103" t="s">
        <v>7</v>
      </c>
      <c r="B10" s="104" t="s">
        <v>1220</v>
      </c>
      <c r="C10" s="182">
        <f>SUMIF(FP!J:J,Doklady!$B$1&amp;A10,FP!D:D)</f>
        <v>0</v>
      </c>
      <c r="D10" s="182">
        <f>C10-E10</f>
        <v>0</v>
      </c>
      <c r="E10" s="317">
        <f>SUMIF(I:I,A10,G:G)</f>
        <v>0</v>
      </c>
      <c r="F10" s="318"/>
      <c r="H10" s="10"/>
      <c r="J10" s="175" t="s">
        <v>952</v>
      </c>
      <c r="K10" s="173"/>
      <c r="L10" s="173"/>
      <c r="M10" s="173"/>
      <c r="N10" s="173"/>
      <c r="O10" s="173"/>
      <c r="P10" s="173"/>
      <c r="Q10" s="173"/>
    </row>
    <row r="11" spans="1:24" ht="18">
      <c r="A11" s="103" t="s">
        <v>6</v>
      </c>
      <c r="B11" s="104" t="s">
        <v>227</v>
      </c>
      <c r="C11" s="182">
        <f>SUMIF(FP!J:J,Doklady!$B$1&amp;A11,FP!D:D)</f>
        <v>130538</v>
      </c>
      <c r="D11" s="182">
        <f>DSUM(Doklady!A103:I10000,"GGG",J10:J14)</f>
        <v>2329.7800000000002</v>
      </c>
      <c r="E11" s="319" t="s">
        <v>1046</v>
      </c>
      <c r="F11" s="320"/>
      <c r="H11" s="247" t="s">
        <v>1191</v>
      </c>
      <c r="J11" s="175" t="str">
        <f>J40</f>
        <v>a - basebal - bežné transfery</v>
      </c>
      <c r="K11" s="173"/>
      <c r="L11" s="173"/>
      <c r="M11" s="173"/>
      <c r="N11" s="173"/>
      <c r="O11" s="173"/>
      <c r="P11" s="173"/>
      <c r="Q11" s="173"/>
    </row>
    <row r="12" spans="1:24" ht="18">
      <c r="A12" s="103" t="s">
        <v>10</v>
      </c>
      <c r="B12" s="104" t="s">
        <v>228</v>
      </c>
      <c r="C12" s="182">
        <f>SUMIF(FP!J:J,Doklady!$B$1&amp;A12,FP!D:D)</f>
        <v>0</v>
      </c>
      <c r="D12" s="182">
        <f>C12-E12</f>
        <v>0</v>
      </c>
      <c r="E12" s="317">
        <f>SUMIF(I:I,A12,G:G)</f>
        <v>0</v>
      </c>
      <c r="F12" s="318"/>
      <c r="H12" s="248" t="s">
        <v>1203</v>
      </c>
      <c r="J12" s="231" t="str">
        <f>J41</f>
        <v>a - basketbal - bežné transfery</v>
      </c>
      <c r="L12" s="173"/>
      <c r="M12" s="173"/>
      <c r="N12" s="173"/>
      <c r="O12" s="173"/>
      <c r="P12" s="173"/>
      <c r="Q12" s="173"/>
    </row>
    <row r="13" spans="1:24" ht="18">
      <c r="A13" s="103" t="s">
        <v>9</v>
      </c>
      <c r="B13" s="104" t="s">
        <v>229</v>
      </c>
      <c r="C13" s="182">
        <f>SUMIF(FP!J:J,Doklady!$B$1&amp;A13,FP!D:D)</f>
        <v>0</v>
      </c>
      <c r="D13" s="182">
        <f>C13-E13</f>
        <v>0</v>
      </c>
      <c r="E13" s="317">
        <f>SUMIF(I:I,A13,G:G)</f>
        <v>0</v>
      </c>
      <c r="F13" s="318"/>
      <c r="H13" s="10"/>
      <c r="J13" s="231">
        <f>J45</f>
        <v>2</v>
      </c>
      <c r="L13" s="173"/>
      <c r="M13" s="173"/>
      <c r="N13" s="173"/>
      <c r="O13" s="173"/>
      <c r="P13" s="173"/>
      <c r="Q13" s="173"/>
    </row>
    <row r="14" spans="1:24" ht="18.75" thickBot="1">
      <c r="A14" s="103" t="s">
        <v>12</v>
      </c>
      <c r="B14" s="104" t="s">
        <v>941</v>
      </c>
      <c r="C14" s="182">
        <f>SUMIF(FP!J:J,Doklady!$B$1&amp;A14,FP!D:D)</f>
        <v>0</v>
      </c>
      <c r="D14" s="182">
        <f>C14-E14</f>
        <v>0</v>
      </c>
      <c r="E14" s="326">
        <f>SUMIF(I:I,A14,G:G)</f>
        <v>0</v>
      </c>
      <c r="F14" s="327"/>
      <c r="H14" s="10"/>
      <c r="J14" s="231" t="str">
        <f>J46</f>
        <v>a - basketbal - bežné transfery</v>
      </c>
      <c r="L14" s="173"/>
      <c r="M14" s="173"/>
      <c r="N14" s="173"/>
      <c r="O14" s="173"/>
      <c r="P14" s="173"/>
      <c r="Q14" s="173"/>
    </row>
    <row r="15" spans="1:24" ht="5.25" customHeight="1" thickTop="1">
      <c r="G15" s="14"/>
    </row>
    <row r="16" spans="1:24" s="14" customFormat="1" ht="12.75">
      <c r="A16" s="172" t="s">
        <v>3</v>
      </c>
      <c r="B16" s="321" t="s">
        <v>962</v>
      </c>
      <c r="C16" s="322"/>
      <c r="D16" s="322"/>
      <c r="E16" s="322"/>
      <c r="F16" s="323"/>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14" t="s">
        <v>1192</v>
      </c>
      <c r="C17" s="315"/>
      <c r="D17" s="315"/>
      <c r="E17" s="315"/>
      <c r="F17" s="316"/>
      <c r="G17" s="107">
        <f>SUMIF(FP!I:I,Doklady!$B$1&amp;A17,FP!D:D)</f>
        <v>130538</v>
      </c>
      <c r="R17" s="131"/>
    </row>
    <row r="18" spans="1:18">
      <c r="A18" s="200" t="s">
        <v>232</v>
      </c>
      <c r="B18" s="314" t="s">
        <v>1279</v>
      </c>
      <c r="C18" s="315"/>
      <c r="D18" s="315"/>
      <c r="E18" s="315"/>
      <c r="F18" s="316"/>
      <c r="G18" s="107">
        <f>SUMIF(FP!I:I,Doklady!$B$1&amp;A18,FP!D:D)</f>
        <v>0</v>
      </c>
    </row>
    <row r="19" spans="1:18">
      <c r="A19" s="201" t="s">
        <v>233</v>
      </c>
      <c r="B19" s="314" t="s">
        <v>1195</v>
      </c>
      <c r="C19" s="315"/>
      <c r="D19" s="315"/>
      <c r="E19" s="315"/>
      <c r="F19" s="316"/>
      <c r="G19" s="107">
        <f>SUMIF(FP!I:I,Doklady!$B$1&amp;A19,FP!D:D)</f>
        <v>0</v>
      </c>
    </row>
    <row r="20" spans="1:18">
      <c r="A20" s="170" t="s">
        <v>234</v>
      </c>
      <c r="B20" s="314" t="s">
        <v>1193</v>
      </c>
      <c r="C20" s="315"/>
      <c r="D20" s="315"/>
      <c r="E20" s="315"/>
      <c r="F20" s="316"/>
      <c r="G20" s="107">
        <f>SUMIF(FP!I:I,Doklady!$B$1&amp;A20,FP!D:D)</f>
        <v>0</v>
      </c>
      <c r="R20" s="131"/>
    </row>
    <row r="21" spans="1:18">
      <c r="A21" s="170" t="s">
        <v>235</v>
      </c>
      <c r="B21" s="314" t="s">
        <v>1196</v>
      </c>
      <c r="C21" s="315"/>
      <c r="D21" s="315"/>
      <c r="E21" s="315"/>
      <c r="F21" s="316"/>
      <c r="G21" s="107">
        <f>SUMIF(FP!I:I,Doklady!$B$1&amp;A21,FP!D:D)</f>
        <v>0</v>
      </c>
      <c r="R21" s="131"/>
    </row>
    <row r="22" spans="1:18">
      <c r="A22" s="170" t="s">
        <v>236</v>
      </c>
      <c r="B22" s="314" t="s">
        <v>1280</v>
      </c>
      <c r="C22" s="315"/>
      <c r="D22" s="315"/>
      <c r="E22" s="315"/>
      <c r="F22" s="316"/>
      <c r="G22" s="107">
        <f>SUMIF(FP!I:I,Doklady!$B$1&amp;A22,FP!D:D)</f>
        <v>0</v>
      </c>
      <c r="R22" s="131"/>
    </row>
    <row r="23" spans="1:18">
      <c r="A23" s="170" t="s">
        <v>237</v>
      </c>
      <c r="B23" s="314" t="s">
        <v>1281</v>
      </c>
      <c r="C23" s="315"/>
      <c r="D23" s="315"/>
      <c r="E23" s="315"/>
      <c r="F23" s="316"/>
      <c r="G23" s="107">
        <f>SUMIF(FP!I:I,Doklady!$B$1&amp;A23,FP!D:D)</f>
        <v>0</v>
      </c>
      <c r="R23" s="131"/>
    </row>
    <row r="24" spans="1:18">
      <c r="A24" s="170" t="s">
        <v>238</v>
      </c>
      <c r="B24" s="314" t="s">
        <v>1282</v>
      </c>
      <c r="C24" s="315"/>
      <c r="D24" s="315"/>
      <c r="E24" s="315"/>
      <c r="F24" s="316"/>
      <c r="G24" s="107">
        <f>SUMIF(FP!I:I,Doklady!$B$1&amp;A24,FP!D:D)</f>
        <v>0</v>
      </c>
      <c r="R24" s="131"/>
    </row>
    <row r="25" spans="1:18">
      <c r="A25" s="170" t="s">
        <v>239</v>
      </c>
      <c r="B25" s="314" t="s">
        <v>1283</v>
      </c>
      <c r="C25" s="315"/>
      <c r="D25" s="315"/>
      <c r="E25" s="315"/>
      <c r="F25" s="316"/>
      <c r="G25" s="107">
        <f>SUMIF(FP!I:I,Doklady!$B$1&amp;A25,FP!D:D)</f>
        <v>0</v>
      </c>
      <c r="R25" s="131"/>
    </row>
    <row r="26" spans="1:18">
      <c r="A26" s="170" t="s">
        <v>240</v>
      </c>
      <c r="B26" s="314" t="s">
        <v>1284</v>
      </c>
      <c r="C26" s="315"/>
      <c r="D26" s="315"/>
      <c r="E26" s="315"/>
      <c r="F26" s="316"/>
      <c r="G26" s="107">
        <f>SUMIF(FP!I:I,Doklady!$B$1&amp;A26,FP!D:D)</f>
        <v>0</v>
      </c>
      <c r="R26" s="131"/>
    </row>
    <row r="27" spans="1:18">
      <c r="A27" s="170" t="s">
        <v>241</v>
      </c>
      <c r="B27" s="314"/>
      <c r="C27" s="315"/>
      <c r="D27" s="315"/>
      <c r="E27" s="315"/>
      <c r="F27" s="316"/>
      <c r="G27" s="107">
        <f>SUMIF(FP!I:I,Doklady!$B$1&amp;A27,FP!D:D)</f>
        <v>0</v>
      </c>
      <c r="R27" s="131"/>
    </row>
    <row r="28" spans="1:18">
      <c r="A28" s="170" t="s">
        <v>242</v>
      </c>
      <c r="B28" s="314"/>
      <c r="C28" s="315"/>
      <c r="D28" s="315"/>
      <c r="E28" s="315"/>
      <c r="F28" s="316"/>
      <c r="G28" s="107">
        <f>SUMIF(FP!I:I,Doklady!$B$1&amp;A28,FP!D:D)</f>
        <v>0</v>
      </c>
      <c r="R28" s="131"/>
    </row>
    <row r="29" spans="1:18">
      <c r="A29" s="170" t="s">
        <v>243</v>
      </c>
      <c r="B29" s="314"/>
      <c r="C29" s="315"/>
      <c r="D29" s="315"/>
      <c r="E29" s="315"/>
      <c r="F29" s="316"/>
      <c r="G29" s="107">
        <f>SUMIF(FP!I:I,Doklady!$B$1&amp;A29,FP!D:D)</f>
        <v>0</v>
      </c>
      <c r="R29" s="131"/>
    </row>
    <row r="30" spans="1:18">
      <c r="A30" s="170" t="s">
        <v>244</v>
      </c>
      <c r="B30" s="314"/>
      <c r="C30" s="315"/>
      <c r="D30" s="315"/>
      <c r="E30" s="315"/>
      <c r="F30" s="316"/>
      <c r="G30" s="107">
        <f>SUMIF(FP!I:I,Doklady!$B$1&amp;A30,FP!D:D)</f>
        <v>0</v>
      </c>
      <c r="R30" s="131"/>
    </row>
    <row r="31" spans="1:18">
      <c r="A31" s="170" t="s">
        <v>245</v>
      </c>
      <c r="B31" s="314"/>
      <c r="C31" s="315"/>
      <c r="D31" s="315"/>
      <c r="E31" s="315"/>
      <c r="F31" s="316"/>
      <c r="G31" s="107">
        <f>SUMIF(FP!I:I,Doklady!$B$1&amp;A31,FP!D:D)</f>
        <v>0</v>
      </c>
      <c r="R31" s="131"/>
    </row>
    <row r="32" spans="1:18">
      <c r="A32" s="170" t="s">
        <v>246</v>
      </c>
      <c r="B32" s="314"/>
      <c r="C32" s="315"/>
      <c r="D32" s="315"/>
      <c r="E32" s="315"/>
      <c r="F32" s="316"/>
      <c r="G32" s="107">
        <f>SUMIF(FP!I:I,Doklady!$B$1&amp;A32,FP!D:D)</f>
        <v>0</v>
      </c>
      <c r="R32" s="131"/>
    </row>
    <row r="33" spans="1:18" hidden="1">
      <c r="A33" s="170" t="s">
        <v>240</v>
      </c>
      <c r="B33" s="328"/>
      <c r="C33" s="329"/>
      <c r="D33" s="329"/>
      <c r="E33" s="329"/>
      <c r="F33" s="330"/>
      <c r="H33" s="10"/>
      <c r="I33" s="10"/>
    </row>
    <row r="35" spans="1:18" ht="12.75">
      <c r="A35" s="176" t="s">
        <v>968</v>
      </c>
      <c r="B35" s="176"/>
      <c r="C35" s="177"/>
      <c r="D35" s="177"/>
      <c r="E35" s="177"/>
      <c r="F35" s="177"/>
      <c r="G35" s="177"/>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70" t="s">
        <v>231</v>
      </c>
      <c r="B38" s="171" t="s">
        <v>960</v>
      </c>
      <c r="C38" s="120">
        <f>G38*0.15</f>
        <v>19580.7</v>
      </c>
      <c r="D38" s="120">
        <f>G38*0.2</f>
        <v>26107.600000000002</v>
      </c>
      <c r="E38" s="120">
        <f>G38*0.25</f>
        <v>32634.5</v>
      </c>
      <c r="F38" s="120">
        <f>G38*0.15</f>
        <v>19580.7</v>
      </c>
      <c r="G38" s="107">
        <f>SUMIF(FP!K:K,Spolu!I39,FP!D:D)</f>
        <v>130538</v>
      </c>
      <c r="R38" s="131"/>
    </row>
    <row r="39" spans="1:18">
      <c r="A39" s="170" t="s">
        <v>231</v>
      </c>
      <c r="B39" s="171" t="s">
        <v>961</v>
      </c>
      <c r="C39" s="120">
        <f>DSUM(Doklady!A103:I10000,"GGG",Spolu!J39:K40)</f>
        <v>0</v>
      </c>
      <c r="D39" s="120">
        <f>DSUM(Doklady!A103:I10000,"GGG",Spolu!L39:M40)</f>
        <v>0</v>
      </c>
      <c r="E39" s="120">
        <f>DSUM(Doklady!A103:I10000,"GGG",Spolu!N39:O40)</f>
        <v>2050</v>
      </c>
      <c r="F39" s="120">
        <f>DSUM(Doklady!A103:I10000,"GGG",Spolu!P39:Q40)</f>
        <v>279.77999999999997</v>
      </c>
      <c r="G39" s="178"/>
      <c r="I39" s="128" t="str">
        <f>IF(J37&gt;0,INDEX(FP!K:K,Doklady!B2),".")</f>
        <v>basebal</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19580.7</v>
      </c>
      <c r="D40" s="120">
        <f>MAX(D38-D39,0)</f>
        <v>26107.600000000002</v>
      </c>
      <c r="E40" s="120">
        <f>MAX(E38-E39,0)</f>
        <v>30584.5</v>
      </c>
      <c r="F40" s="120">
        <f>MIN(G38,MAX(-F38+F39,0))</f>
        <v>0</v>
      </c>
      <c r="G40" s="180">
        <f>MIN(C40+D40+E40+F40,G38)</f>
        <v>76272.800000000003</v>
      </c>
      <c r="J40" s="175" t="str">
        <f>IF(J37&gt;0,"a - "&amp;INDEX(FP!C:C,Doklady!B2),2)</f>
        <v>a - basebal - bežné transfery</v>
      </c>
      <c r="K40" s="175">
        <v>1</v>
      </c>
      <c r="L40" s="175" t="str">
        <f>IF(J37&gt;0,"a - "&amp;INDEX(FP!C:C,Doklady!B2),2)</f>
        <v>a - basebal - bežné transfery</v>
      </c>
      <c r="M40" s="175">
        <v>2</v>
      </c>
      <c r="N40" s="175" t="str">
        <f>IF(J37&gt;0,"a - "&amp;INDEX(FP!C:C,Doklady!B2),2)</f>
        <v>a - basebal - bežné transfery</v>
      </c>
      <c r="O40" s="175">
        <v>3</v>
      </c>
      <c r="P40" s="175" t="str">
        <f>IF(J37&gt;0,"a - "&amp;INDEX(FP!C:C,Doklady!B2),2)</f>
        <v>a - basebal - bežné transfery</v>
      </c>
      <c r="Q40" s="175">
        <v>4</v>
      </c>
      <c r="R40" s="131"/>
    </row>
    <row r="41" spans="1:18" ht="10.5" customHeight="1">
      <c r="A41" s="166"/>
      <c r="B41" s="167"/>
      <c r="C41" s="168"/>
      <c r="D41" s="168"/>
      <c r="E41" s="168"/>
      <c r="F41" s="168"/>
      <c r="G41" s="165"/>
      <c r="J41" s="175" t="str">
        <f>IF(J37&gt;0,"a - "&amp;INDEX(FP!C:C,Doklady!B2+1),2)</f>
        <v>a - basketbal - bežné transfery</v>
      </c>
      <c r="K41" s="175">
        <v>1</v>
      </c>
      <c r="L41" s="175" t="str">
        <f>IF(J37&gt;0,"a - "&amp;INDEX(FP!C:C,Doklady!B2+1),2)</f>
        <v>a - basketbal - bežné transfery</v>
      </c>
      <c r="M41" s="175">
        <v>2</v>
      </c>
      <c r="N41" s="175" t="str">
        <f>IF(J37&gt;0,"a - "&amp;INDEX(FP!C:C,Doklady!B2+1),2)</f>
        <v>a - basketbal - bežné transfery</v>
      </c>
      <c r="O41" s="175">
        <v>3</v>
      </c>
      <c r="P41" s="175" t="str">
        <f>IF(J37&gt;0,"a - "&amp;INDEX(FP!C:C,Doklady!B2+1),2)</f>
        <v>a - basketbal - bežné transfery</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basketbal - bežné transfery</v>
      </c>
      <c r="K46" s="175">
        <v>1</v>
      </c>
      <c r="L46" s="175" t="str">
        <f>+L41</f>
        <v>a - basketbal - bežné transfery</v>
      </c>
      <c r="M46" s="175">
        <v>2</v>
      </c>
      <c r="N46" s="175" t="str">
        <f>+N41</f>
        <v>a - basketbal - bežné transfery</v>
      </c>
      <c r="O46" s="175">
        <v>3</v>
      </c>
      <c r="P46" s="175" t="str">
        <f>+P41</f>
        <v>a - basketbal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31" t="s">
        <v>1040</v>
      </c>
      <c r="B49" s="331"/>
      <c r="C49" s="331"/>
      <c r="D49" s="331"/>
      <c r="E49" s="331"/>
      <c r="F49" s="331"/>
      <c r="G49" s="331"/>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basebal - bežné transfery</v>
      </c>
      <c r="C52" s="107">
        <f>IF(A52&lt;&gt;"",INDEX(FP!D:D,Doklady!B$2+(ROW()-52)),"")</f>
        <v>130538</v>
      </c>
      <c r="D52" s="107">
        <f>IF(A52&lt;&gt;"",Doklady!H1-Doklady!I1,"")</f>
        <v>2329.7800000000002</v>
      </c>
      <c r="E52" s="107">
        <f>IF(A52&lt;&gt;"",MIN(D52,C52)*Doklady!C1/(1-Doklady!C1),"")</f>
        <v>0</v>
      </c>
      <c r="F52" s="105">
        <f>IF(A52&lt;&gt;"",Doklady!I1,"")</f>
        <v>0</v>
      </c>
      <c r="G52" s="107">
        <f>IF(A52&lt;&gt;"",IF(D52&lt;C52,C52-D52,0)+IF(F52&lt;E52,E52-F52,0),0)</f>
        <v>128208.22</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24"/>
      <c r="D127" s="324"/>
      <c r="E127" s="324"/>
      <c r="F127" s="324"/>
      <c r="G127" s="324"/>
      <c r="H127" s="129"/>
    </row>
    <row r="128" spans="1:24" ht="45" customHeight="1">
      <c r="A128" s="14"/>
      <c r="B128" s="14"/>
      <c r="C128" s="325" t="s">
        <v>938</v>
      </c>
      <c r="D128" s="325"/>
      <c r="E128" s="325"/>
      <c r="F128" s="325"/>
      <c r="G128" s="325"/>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3" t="str">
        <f>Spolu!C3&amp;", "&amp;Spolu!C6</f>
        <v>Slovenská baseballová federácia, Junácka 6, Bratislava 3, 832 80</v>
      </c>
      <c r="B1" s="333"/>
      <c r="C1" s="333"/>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4" t="s">
        <v>1037</v>
      </c>
      <c r="F3" s="335"/>
      <c r="N3" s="203" t="str">
        <f t="shared" si="0"/>
        <v>c - príspevok Slovenskému olympijskému výboru</v>
      </c>
      <c r="O3" s="203" t="s">
        <v>233</v>
      </c>
      <c r="P3" s="203" t="s">
        <v>1194</v>
      </c>
    </row>
    <row r="4" spans="1:16" ht="45.75" customHeight="1">
      <c r="E4" s="335"/>
      <c r="F4" s="335"/>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36" t="s">
        <v>1038</v>
      </c>
      <c r="B12" s="336"/>
      <c r="C12" s="336"/>
      <c r="D12" s="204"/>
      <c r="E12" s="204"/>
      <c r="F12" s="207"/>
      <c r="G12" s="204"/>
    </row>
    <row r="13" spans="1:16" ht="45" customHeight="1">
      <c r="F13" s="207"/>
    </row>
    <row r="14" spans="1:16" ht="45" customHeight="1">
      <c r="A14" s="337"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37"/>
      <c r="C14" s="337"/>
      <c r="F14" s="207"/>
    </row>
    <row r="15" spans="1:16" ht="32.1" customHeight="1">
      <c r="A15" s="205" t="s">
        <v>1022</v>
      </c>
      <c r="B15" s="338"/>
      <c r="C15" s="339"/>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30844568</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32" t="s">
        <v>1039</v>
      </c>
      <c r="C22" s="332"/>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2019-03-15T08:58:16Z</cp:lastPrinted>
  <dcterms:created xsi:type="dcterms:W3CDTF">2017-02-20T06:20:12Z</dcterms:created>
  <dcterms:modified xsi:type="dcterms:W3CDTF">2019-03-15T08:59:44Z</dcterms:modified>
</cp:coreProperties>
</file>